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Machines" sheetId="2" state="visible" r:id="rId2"/>
    <sheet xmlns:r="http://schemas.openxmlformats.org/officeDocument/2006/relationships" name="Jobs" sheetId="3" state="visible" r:id="rId3"/>
    <sheet xmlns:r="http://schemas.openxmlformats.org/officeDocument/2006/relationships" name="Operations" sheetId="4" state="visible" r:id="rId4"/>
    <sheet xmlns:r="http://schemas.openxmlformats.org/officeDocument/2006/relationships" name="Daily Plan" sheetId="5" state="visible" r:id="rId5"/>
    <sheet xmlns:r="http://schemas.openxmlformats.org/officeDocument/2006/relationships" name="Lists" sheetId="6" state="hidden" r:id="rId6"/>
  </sheets>
  <definedNames>
    <definedName name="_xlnm.Print_Area" localSheetId="4">'Daily Plan'!$A$1:$J$50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dd-mmm-yy"/>
    <numFmt numFmtId="166" formatCode="dddd, dd-mmm-yyyy"/>
  </numFmts>
  <fonts count="1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b val="1"/>
      <color rgb="002463EB"/>
      <sz val="14"/>
    </font>
    <font>
      <name val="Arial"/>
      <i val="1"/>
      <color rgb="00475569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991B1B"/>
      <sz val="10"/>
    </font>
    <font>
      <name val="Arial"/>
      <i val="1"/>
      <color rgb="00475569"/>
      <sz val="10"/>
    </font>
    <font>
      <name val="Arial"/>
      <b val="1"/>
      <color rgb="002463EB"/>
      <sz val="16"/>
    </font>
    <font>
      <name val="Arial"/>
      <i val="1"/>
      <sz val="10"/>
    </font>
    <font>
      <name val="Arial"/>
      <b val="1"/>
      <sz val="12"/>
    </font>
    <font>
      <name val="Arial"/>
      <color rgb="002463EB"/>
      <sz val="10"/>
    </font>
  </fonts>
  <fills count="5">
    <fill>
      <patternFill/>
    </fill>
    <fill>
      <patternFill patternType="gray125"/>
    </fill>
    <fill>
      <patternFill patternType="solid">
        <fgColor rgb="002463EB"/>
      </patternFill>
    </fill>
    <fill>
      <patternFill patternType="solid">
        <fgColor rgb="00FFF9C4"/>
      </patternFill>
    </fill>
    <fill>
      <patternFill patternType="solid">
        <fgColor rgb="00EEF1F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9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0" fillId="3" borderId="0" pivotButton="0" quotePrefix="0" xfId="0"/>
    <xf numFmtId="0" fontId="0" fillId="4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9" fontId="5" fillId="3" borderId="1" pivotButton="0" quotePrefix="0" xfId="0"/>
    <xf numFmtId="164" fontId="6" fillId="4" borderId="1" pivotButton="0" quotePrefix="0" xfId="0"/>
    <xf numFmtId="9" fontId="6" fillId="4" borderId="1" pivotButton="0" quotePrefix="0" xfId="0"/>
    <xf numFmtId="0" fontId="1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5" fillId="3" borderId="1" pivotButton="0" quotePrefix="0" xfId="0"/>
    <xf numFmtId="0" fontId="6" fillId="4" borderId="1" pivotButton="0" quotePrefix="0" xfId="0"/>
    <xf numFmtId="1" fontId="6" fillId="4" borderId="1" pivotButton="0" quotePrefix="0" xfId="0"/>
    <xf numFmtId="164" fontId="5" fillId="3" borderId="1" pivotButton="0" quotePrefix="0" xfId="0"/>
    <xf numFmtId="165" fontId="6" fillId="4" borderId="1" pivotButton="0" quotePrefix="0" xfId="0"/>
    <xf numFmtId="166" fontId="1" fillId="0" borderId="0" pivotButton="0" quotePrefix="0" xfId="0"/>
    <xf numFmtId="9" fontId="1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5">
    <dxf>
      <font>
        <name val="Arial"/>
        <b val="1"/>
        <color rgb="00991B1B"/>
      </font>
      <fill>
        <patternFill patternType="solid">
          <fgColor rgb="00FCA5A5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BBF7D0"/>
        </patternFill>
      </fill>
    </dxf>
    <dxf>
      <fill>
        <patternFill patternType="solid">
          <fgColor rgb="00FECACA"/>
        </patternFill>
      </fill>
    </dxf>
    <dxf>
      <font>
        <name val="Arial"/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Template</author>
  </authors>
  <commentList>
    <comment ref="D5" authorId="0" shapeId="0">
      <text>
        <t>Share of shift time the machine really cuts, after breaks, setups, waiting and breakdowns. Example values: measure your own for a week.</t>
      </text>
    </comment>
    <comment ref="F5" authorId="0" shapeId="0">
      <text>
        <t>Example assumes a 6-day week. Change per machine if needed.</t>
      </text>
    </comment>
  </commentList>
</comments>
</file>

<file path=xl/comments/comment2.xml><?xml version="1.0" encoding="utf-8"?>
<comments xmlns="http://schemas.openxmlformats.org/spreadsheetml/2006/main">
  <authors>
    <author>Template</author>
  </authors>
  <commentList>
    <comment ref="E5" authorId="0" shapeId="0">
      <text>
        <t>Example jobs are made up, and their due dates are set to a few days from today. Overwrite them with your own dates.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zoomScale="10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CNC Job Shop Production Planning Template</t>
        </is>
      </c>
    </row>
    <row r="2">
      <c r="B2" s="2" t="inlineStr">
        <is>
          <t>Free template from KeshRaghTech (keshraghtech.com). Built for CNC job shops: plan by machine, release only ready jobs, plan the bottleneck first.</t>
        </is>
      </c>
    </row>
    <row r="3">
      <c r="B3" s="3" t="inlineStr"/>
    </row>
    <row r="4">
      <c r="B4" s="4" t="inlineStr">
        <is>
          <t>Colour legend</t>
        </is>
      </c>
    </row>
    <row r="5">
      <c r="A5" s="5" t="n"/>
      <c r="B5" s="3" t="inlineStr">
        <is>
          <t>Yellow cells, blue text: you fill these in.</t>
        </is>
      </c>
    </row>
    <row r="6">
      <c r="A6" s="6" t="n"/>
      <c r="B6" s="3" t="inlineStr">
        <is>
          <t>Grey cells: calculated by formulas. Don't type over them.</t>
        </is>
      </c>
    </row>
    <row r="7">
      <c r="B7" s="7" t="inlineStr">
        <is>
          <t>All example jobs, machines and times are made up. Overwrite them with your own.</t>
        </is>
      </c>
    </row>
    <row r="8">
      <c r="B8" s="3" t="inlineStr"/>
    </row>
    <row r="9">
      <c r="B9" s="8" t="inlineStr">
        <is>
          <t>Set up once</t>
        </is>
      </c>
    </row>
    <row r="10">
      <c r="B10" s="3" t="inlineStr">
        <is>
          <t>1. Machines tab: list every machine or work centre with its shifts, hours and a realistic availability % (start with 80% if unsure).</t>
        </is>
      </c>
    </row>
    <row r="11">
      <c r="B11" s="3" t="inlineStr">
        <is>
          <t>2. Jobs tab: one row per open order: due date, and Yes/No for material, program, tooling and drawing.</t>
        </is>
      </c>
    </row>
    <row r="12">
      <c r="B12" s="3" t="inlineStr">
        <is>
          <t>3. Operations tab: each job's operations in order, with machine, setup hours and run minutes per piece.</t>
        </is>
      </c>
    </row>
    <row r="13">
      <c r="B13" s="3" t="inlineStr"/>
    </row>
    <row r="14">
      <c r="B14" s="8" t="inlineStr">
        <is>
          <t>Every morning (15 minutes)</t>
        </is>
      </c>
    </row>
    <row r="15">
      <c r="B15" s="3" t="inlineStr">
        <is>
          <t>1. Update yesterday: mark finished operations Done, and finished jobs Done.</t>
        </is>
      </c>
    </row>
    <row r="16">
      <c r="B16" s="3" t="inlineStr">
        <is>
          <t>2. Machines tab: check the busiest machine (shown under the table). Any Load % in red means the open work does not fit this week.</t>
        </is>
      </c>
    </row>
    <row r="17">
      <c r="B17" s="3" t="inlineStr">
        <is>
          <t>3. Jobs tab: release only jobs marked Ready, in priority order. Fix anything marked "Released before ready".</t>
        </is>
      </c>
    </row>
    <row r="18">
      <c r="B18" s="3" t="inlineStr">
        <is>
          <t>4. Daily Plan tab: plan the busiest machine first, then the machines that feed it. Print it for the floor.</t>
        </is>
      </c>
    </row>
    <row r="19">
      <c r="B19" s="3" t="inlineStr">
        <is>
          <t>5. One plan, one owner: keep a single copy of this file and let one person change priorities.</t>
        </is>
      </c>
    </row>
    <row r="20">
      <c r="B20" s="3" t="inlineStr"/>
    </row>
    <row r="21">
      <c r="B21" s="8" t="inlineStr">
        <is>
          <t>Before the shift ends (5 minutes)</t>
        </is>
      </c>
    </row>
    <row r="22">
      <c r="B22" s="3" t="inlineStr">
        <is>
          <t>Mark each planned line Done = Yes or No, and pick a reason for every No. After a week, the reasons summary shows what really breaks your plan.</t>
        </is>
      </c>
    </row>
    <row r="23">
      <c r="B23" s="3" t="inlineStr"/>
    </row>
    <row r="24">
      <c r="B24" s="8" t="inlineStr">
        <is>
          <t>When Excel is no longer enough</t>
        </is>
      </c>
    </row>
    <row r="25">
      <c r="B25" s="3" t="inlineStr">
        <is>
          <t>If several people need to update the plan at once, the file is out of date by mid-morning, or you keep chasing the floor for status, the plan has outgrown a spreadsheet.</t>
        </is>
      </c>
    </row>
    <row r="26">
      <c r="B26" s="9" t="inlineStr">
        <is>
          <t>Read: Production Planning in Excel for CNC Job Shops  -  https://keshraghtech.com/operations-insights/production-planning-in-excel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8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2" customWidth="1" min="10" max="10"/>
  </cols>
  <sheetData>
    <row r="1">
      <c r="A1" s="10" t="inlineStr">
        <is>
          <t>Machines &amp; capacity</t>
        </is>
      </c>
    </row>
    <row r="2" ht="30" customHeight="1">
      <c r="A2" s="11" t="inlineStr">
        <is>
          <t>One row per machine or work centre. Yellow = you fill in, grey = calculated. Load counts every operation that is not Done, so you can see if the open orders fit before you promise a date.</t>
        </is>
      </c>
    </row>
    <row r="4" ht="32" customHeight="1">
      <c r="A4" s="12" t="inlineStr">
        <is>
          <t>Machine / work centre</t>
        </is>
      </c>
      <c r="B4" s="12" t="inlineStr">
        <is>
          <t>Shifts per day</t>
        </is>
      </c>
      <c r="C4" s="12" t="inlineStr">
        <is>
          <t>Hours per shift</t>
        </is>
      </c>
      <c r="D4" s="12" t="inlineStr">
        <is>
          <t>Availability %</t>
        </is>
      </c>
      <c r="E4" s="12" t="inlineStr">
        <is>
          <t>Available hrs / day</t>
        </is>
      </c>
      <c r="F4" s="12" t="inlineStr">
        <is>
          <t>Working days this week</t>
        </is>
      </c>
      <c r="G4" s="12" t="inlineStr">
        <is>
          <t>Available hrs / week</t>
        </is>
      </c>
      <c r="H4" s="12" t="inlineStr">
        <is>
          <t>Open load (hrs)</t>
        </is>
      </c>
      <c r="I4" s="12" t="inlineStr">
        <is>
          <t>Load % of week</t>
        </is>
      </c>
      <c r="J4" s="12" t="inlineStr">
        <is>
          <t>Days of work waiting</t>
        </is>
      </c>
    </row>
    <row r="5">
      <c r="A5" s="13" t="inlineStr">
        <is>
          <t>CNC Lathe 1</t>
        </is>
      </c>
      <c r="B5" s="13" t="n">
        <v>2</v>
      </c>
      <c r="C5" s="13" t="n">
        <v>8</v>
      </c>
      <c r="D5" s="14" t="n">
        <v>0.85</v>
      </c>
      <c r="E5" s="15">
        <f>IF(A5="","",B5*C5*D5)</f>
        <v/>
      </c>
      <c r="F5" s="13" t="n">
        <v>6</v>
      </c>
      <c r="G5" s="15">
        <f>IF(A5="","",E5*F5)</f>
        <v/>
      </c>
      <c r="H5" s="15">
        <f>IF(A5="","",SUMIFS(Operations!$H$5:$H$404,Operations!$D$5:$D$404,A5,Operations!$I$5:$I$404,"&lt;&gt;Done"))</f>
        <v/>
      </c>
      <c r="I5" s="16">
        <f>IF(OR(A5="",G5=0),"",H5/G5)</f>
        <v/>
      </c>
      <c r="J5" s="15">
        <f>IF(OR(A5="",E5=0),"",H5/E5)</f>
        <v/>
      </c>
    </row>
    <row r="6">
      <c r="A6" s="13" t="inlineStr">
        <is>
          <t>CNC Lathe 2</t>
        </is>
      </c>
      <c r="B6" s="13" t="n">
        <v>2</v>
      </c>
      <c r="C6" s="13" t="n">
        <v>8</v>
      </c>
      <c r="D6" s="14" t="n">
        <v>0.85</v>
      </c>
      <c r="E6" s="15">
        <f>IF(A6="","",B6*C6*D6)</f>
        <v/>
      </c>
      <c r="F6" s="13" t="n">
        <v>6</v>
      </c>
      <c r="G6" s="15">
        <f>IF(A6="","",E6*F6)</f>
        <v/>
      </c>
      <c r="H6" s="15">
        <f>IF(A6="","",SUMIFS(Operations!$H$5:$H$404,Operations!$D$5:$D$404,A6,Operations!$I$5:$I$404,"&lt;&gt;Done"))</f>
        <v/>
      </c>
      <c r="I6" s="16">
        <f>IF(OR(A6="",G6=0),"",H6/G6)</f>
        <v/>
      </c>
      <c r="J6" s="15">
        <f>IF(OR(A6="",E6=0),"",H6/E6)</f>
        <v/>
      </c>
    </row>
    <row r="7">
      <c r="A7" s="13" t="inlineStr">
        <is>
          <t>VMC 1</t>
        </is>
      </c>
      <c r="B7" s="13" t="n">
        <v>2</v>
      </c>
      <c r="C7" s="13" t="n">
        <v>8</v>
      </c>
      <c r="D7" s="14" t="n">
        <v>0.8</v>
      </c>
      <c r="E7" s="15">
        <f>IF(A7="","",B7*C7*D7)</f>
        <v/>
      </c>
      <c r="F7" s="13" t="n">
        <v>6</v>
      </c>
      <c r="G7" s="15">
        <f>IF(A7="","",E7*F7)</f>
        <v/>
      </c>
      <c r="H7" s="15">
        <f>IF(A7="","",SUMIFS(Operations!$H$5:$H$404,Operations!$D$5:$D$404,A7,Operations!$I$5:$I$404,"&lt;&gt;Done"))</f>
        <v/>
      </c>
      <c r="I7" s="16">
        <f>IF(OR(A7="",G7=0),"",H7/G7)</f>
        <v/>
      </c>
      <c r="J7" s="15">
        <f>IF(OR(A7="",E7=0),"",H7/E7)</f>
        <v/>
      </c>
    </row>
    <row r="8">
      <c r="A8" s="13" t="inlineStr">
        <is>
          <t>VMC 2</t>
        </is>
      </c>
      <c r="B8" s="13" t="n">
        <v>1</v>
      </c>
      <c r="C8" s="13" t="n">
        <v>8</v>
      </c>
      <c r="D8" s="14" t="n">
        <v>0.8</v>
      </c>
      <c r="E8" s="15">
        <f>IF(A8="","",B8*C8*D8)</f>
        <v/>
      </c>
      <c r="F8" s="13" t="n">
        <v>6</v>
      </c>
      <c r="G8" s="15">
        <f>IF(A8="","",E8*F8)</f>
        <v/>
      </c>
      <c r="H8" s="15">
        <f>IF(A8="","",SUMIFS(Operations!$H$5:$H$404,Operations!$D$5:$D$404,A8,Operations!$I$5:$I$404,"&lt;&gt;Done"))</f>
        <v/>
      </c>
      <c r="I8" s="16">
        <f>IF(OR(A8="",G8=0),"",H8/G8)</f>
        <v/>
      </c>
      <c r="J8" s="15">
        <f>IF(OR(A8="",E8=0),"",H8/E8)</f>
        <v/>
      </c>
    </row>
    <row r="9">
      <c r="A9" s="13" t="inlineStr">
        <is>
          <t>HMC 1</t>
        </is>
      </c>
      <c r="B9" s="13" t="n">
        <v>2</v>
      </c>
      <c r="C9" s="13" t="n">
        <v>8</v>
      </c>
      <c r="D9" s="14" t="n">
        <v>0.8</v>
      </c>
      <c r="E9" s="15">
        <f>IF(A9="","",B9*C9*D9)</f>
        <v/>
      </c>
      <c r="F9" s="13" t="n">
        <v>6</v>
      </c>
      <c r="G9" s="15">
        <f>IF(A9="","",E9*F9)</f>
        <v/>
      </c>
      <c r="H9" s="15">
        <f>IF(A9="","",SUMIFS(Operations!$H$5:$H$404,Operations!$D$5:$D$404,A9,Operations!$I$5:$I$404,"&lt;&gt;Done"))</f>
        <v/>
      </c>
      <c r="I9" s="16">
        <f>IF(OR(A9="",G9=0),"",H9/G9)</f>
        <v/>
      </c>
      <c r="J9" s="15">
        <f>IF(OR(A9="",E9=0),"",H9/E9)</f>
        <v/>
      </c>
    </row>
    <row r="10">
      <c r="A10" s="13" t="inlineStr">
        <is>
          <t>Cylindrical Grinder</t>
        </is>
      </c>
      <c r="B10" s="13" t="n">
        <v>1</v>
      </c>
      <c r="C10" s="13" t="n">
        <v>8</v>
      </c>
      <c r="D10" s="14" t="n">
        <v>0.85</v>
      </c>
      <c r="E10" s="15">
        <f>IF(A10="","",B10*C10*D10)</f>
        <v/>
      </c>
      <c r="F10" s="13" t="n">
        <v>6</v>
      </c>
      <c r="G10" s="15">
        <f>IF(A10="","",E10*F10)</f>
        <v/>
      </c>
      <c r="H10" s="15">
        <f>IF(A10="","",SUMIFS(Operations!$H$5:$H$404,Operations!$D$5:$D$404,A10,Operations!$I$5:$I$404,"&lt;&gt;Done"))</f>
        <v/>
      </c>
      <c r="I10" s="16">
        <f>IF(OR(A10="",G10=0),"",H10/G10)</f>
        <v/>
      </c>
      <c r="J10" s="15">
        <f>IF(OR(A10="",E10=0),"",H10/E10)</f>
        <v/>
      </c>
    </row>
    <row r="11">
      <c r="A11" s="13" t="inlineStr">
        <is>
          <t>Deburr &amp; Finishing</t>
        </is>
      </c>
      <c r="B11" s="13" t="n">
        <v>1</v>
      </c>
      <c r="C11" s="13" t="n">
        <v>8</v>
      </c>
      <c r="D11" s="14" t="n">
        <v>0.9</v>
      </c>
      <c r="E11" s="15">
        <f>IF(A11="","",B11*C11*D11)</f>
        <v/>
      </c>
      <c r="F11" s="13" t="n">
        <v>6</v>
      </c>
      <c r="G11" s="15">
        <f>IF(A11="","",E11*F11)</f>
        <v/>
      </c>
      <c r="H11" s="15">
        <f>IF(A11="","",SUMIFS(Operations!$H$5:$H$404,Operations!$D$5:$D$404,A11,Operations!$I$5:$I$404,"&lt;&gt;Done"))</f>
        <v/>
      </c>
      <c r="I11" s="16">
        <f>IF(OR(A11="",G11=0),"",H11/G11)</f>
        <v/>
      </c>
      <c r="J11" s="15">
        <f>IF(OR(A11="",E11=0),"",H11/E11)</f>
        <v/>
      </c>
    </row>
    <row r="12">
      <c r="A12" s="13" t="inlineStr">
        <is>
          <t>Final Inspection</t>
        </is>
      </c>
      <c r="B12" s="13" t="n">
        <v>1</v>
      </c>
      <c r="C12" s="13" t="n">
        <v>8</v>
      </c>
      <c r="D12" s="14" t="n">
        <v>0.9</v>
      </c>
      <c r="E12" s="15">
        <f>IF(A12="","",B12*C12*D12)</f>
        <v/>
      </c>
      <c r="F12" s="13" t="n">
        <v>6</v>
      </c>
      <c r="G12" s="15">
        <f>IF(A12="","",E12*F12)</f>
        <v/>
      </c>
      <c r="H12" s="15">
        <f>IF(A12="","",SUMIFS(Operations!$H$5:$H$404,Operations!$D$5:$D$404,A12,Operations!$I$5:$I$404,"&lt;&gt;Done"))</f>
        <v/>
      </c>
      <c r="I12" s="16">
        <f>IF(OR(A12="",G12=0),"",H12/G12)</f>
        <v/>
      </c>
      <c r="J12" s="15">
        <f>IF(OR(A12="",E12=0),"",H12/E12)</f>
        <v/>
      </c>
    </row>
    <row r="13">
      <c r="A13" s="13" t="n"/>
      <c r="B13" s="13" t="n"/>
      <c r="C13" s="13" t="n"/>
      <c r="D13" s="14" t="n"/>
      <c r="E13" s="15">
        <f>IF(A13="","",B13*C13*D13)</f>
        <v/>
      </c>
      <c r="F13" s="13" t="n"/>
      <c r="G13" s="15">
        <f>IF(A13="","",E13*F13)</f>
        <v/>
      </c>
      <c r="H13" s="15">
        <f>IF(A13="","",SUMIFS(Operations!$H$5:$H$404,Operations!$D$5:$D$404,A13,Operations!$I$5:$I$404,"&lt;&gt;Done"))</f>
        <v/>
      </c>
      <c r="I13" s="16">
        <f>IF(OR(A13="",G13=0),"",H13/G13)</f>
        <v/>
      </c>
      <c r="J13" s="15">
        <f>IF(OR(A13="",E13=0),"",H13/E13)</f>
        <v/>
      </c>
    </row>
    <row r="14">
      <c r="A14" s="13" t="n"/>
      <c r="B14" s="13" t="n"/>
      <c r="C14" s="13" t="n"/>
      <c r="D14" s="14" t="n"/>
      <c r="E14" s="15">
        <f>IF(A14="","",B14*C14*D14)</f>
        <v/>
      </c>
      <c r="F14" s="13" t="n"/>
      <c r="G14" s="15">
        <f>IF(A14="","",E14*F14)</f>
        <v/>
      </c>
      <c r="H14" s="15">
        <f>IF(A14="","",SUMIFS(Operations!$H$5:$H$404,Operations!$D$5:$D$404,A14,Operations!$I$5:$I$404,"&lt;&gt;Done"))</f>
        <v/>
      </c>
      <c r="I14" s="16">
        <f>IF(OR(A14="",G14=0),"",H14/G14)</f>
        <v/>
      </c>
      <c r="J14" s="15">
        <f>IF(OR(A14="",E14=0),"",H14/E14)</f>
        <v/>
      </c>
    </row>
    <row r="15">
      <c r="A15" s="13" t="n"/>
      <c r="B15" s="13" t="n"/>
      <c r="C15" s="13" t="n"/>
      <c r="D15" s="14" t="n"/>
      <c r="E15" s="15">
        <f>IF(A15="","",B15*C15*D15)</f>
        <v/>
      </c>
      <c r="F15" s="13" t="n"/>
      <c r="G15" s="15">
        <f>IF(A15="","",E15*F15)</f>
        <v/>
      </c>
      <c r="H15" s="15">
        <f>IF(A15="","",SUMIFS(Operations!$H$5:$H$404,Operations!$D$5:$D$404,A15,Operations!$I$5:$I$404,"&lt;&gt;Done"))</f>
        <v/>
      </c>
      <c r="I15" s="16">
        <f>IF(OR(A15="",G15=0),"",H15/G15)</f>
        <v/>
      </c>
      <c r="J15" s="15">
        <f>IF(OR(A15="",E15=0),"",H15/E15)</f>
        <v/>
      </c>
    </row>
    <row r="16">
      <c r="A16" s="13" t="n"/>
      <c r="B16" s="13" t="n"/>
      <c r="C16" s="13" t="n"/>
      <c r="D16" s="14" t="n"/>
      <c r="E16" s="15">
        <f>IF(A16="","",B16*C16*D16)</f>
        <v/>
      </c>
      <c r="F16" s="13" t="n"/>
      <c r="G16" s="15">
        <f>IF(A16="","",E16*F16)</f>
        <v/>
      </c>
      <c r="H16" s="15">
        <f>IF(A16="","",SUMIFS(Operations!$H$5:$H$404,Operations!$D$5:$D$404,A16,Operations!$I$5:$I$404,"&lt;&gt;Done"))</f>
        <v/>
      </c>
      <c r="I16" s="16">
        <f>IF(OR(A16="",G16=0),"",H16/G16)</f>
        <v/>
      </c>
      <c r="J16" s="15">
        <f>IF(OR(A16="",E16=0),"",H16/E16)</f>
        <v/>
      </c>
    </row>
    <row r="17">
      <c r="A17" s="13" t="n"/>
      <c r="B17" s="13" t="n"/>
      <c r="C17" s="13" t="n"/>
      <c r="D17" s="14" t="n"/>
      <c r="E17" s="15">
        <f>IF(A17="","",B17*C17*D17)</f>
        <v/>
      </c>
      <c r="F17" s="13" t="n"/>
      <c r="G17" s="15">
        <f>IF(A17="","",E17*F17)</f>
        <v/>
      </c>
      <c r="H17" s="15">
        <f>IF(A17="","",SUMIFS(Operations!$H$5:$H$404,Operations!$D$5:$D$404,A17,Operations!$I$5:$I$404,"&lt;&gt;Done"))</f>
        <v/>
      </c>
      <c r="I17" s="16">
        <f>IF(OR(A17="",G17=0),"",H17/G17)</f>
        <v/>
      </c>
      <c r="J17" s="15">
        <f>IF(OR(A17="",E17=0),"",H17/E17)</f>
        <v/>
      </c>
    </row>
    <row r="18">
      <c r="A18" s="13" t="n"/>
      <c r="B18" s="13" t="n"/>
      <c r="C18" s="13" t="n"/>
      <c r="D18" s="14" t="n"/>
      <c r="E18" s="15">
        <f>IF(A18="","",B18*C18*D18)</f>
        <v/>
      </c>
      <c r="F18" s="13" t="n"/>
      <c r="G18" s="15">
        <f>IF(A18="","",E18*F18)</f>
        <v/>
      </c>
      <c r="H18" s="15">
        <f>IF(A18="","",SUMIFS(Operations!$H$5:$H$404,Operations!$D$5:$D$404,A18,Operations!$I$5:$I$404,"&lt;&gt;Done"))</f>
        <v/>
      </c>
      <c r="I18" s="16">
        <f>IF(OR(A18="",G18=0),"",H18/G18)</f>
        <v/>
      </c>
      <c r="J18" s="15">
        <f>IF(OR(A18="",E18=0),"",H18/E18)</f>
        <v/>
      </c>
    </row>
    <row r="19">
      <c r="A19" s="13" t="n"/>
      <c r="B19" s="13" t="n"/>
      <c r="C19" s="13" t="n"/>
      <c r="D19" s="14" t="n"/>
      <c r="E19" s="15">
        <f>IF(A19="","",B19*C19*D19)</f>
        <v/>
      </c>
      <c r="F19" s="13" t="n"/>
      <c r="G19" s="15">
        <f>IF(A19="","",E19*F19)</f>
        <v/>
      </c>
      <c r="H19" s="15">
        <f>IF(A19="","",SUMIFS(Operations!$H$5:$H$404,Operations!$D$5:$D$404,A19,Operations!$I$5:$I$404,"&lt;&gt;Done"))</f>
        <v/>
      </c>
      <c r="I19" s="16">
        <f>IF(OR(A19="",G19=0),"",H19/G19)</f>
        <v/>
      </c>
      <c r="J19" s="15">
        <f>IF(OR(A19="",E19=0),"",H19/E19)</f>
        <v/>
      </c>
    </row>
    <row r="20">
      <c r="A20" s="13" t="n"/>
      <c r="B20" s="13" t="n"/>
      <c r="C20" s="13" t="n"/>
      <c r="D20" s="14" t="n"/>
      <c r="E20" s="15">
        <f>IF(A20="","",B20*C20*D20)</f>
        <v/>
      </c>
      <c r="F20" s="13" t="n"/>
      <c r="G20" s="15">
        <f>IF(A20="","",E20*F20)</f>
        <v/>
      </c>
      <c r="H20" s="15">
        <f>IF(A20="","",SUMIFS(Operations!$H$5:$H$404,Operations!$D$5:$D$404,A20,Operations!$I$5:$I$404,"&lt;&gt;Done"))</f>
        <v/>
      </c>
      <c r="I20" s="16">
        <f>IF(OR(A20="",G20=0),"",H20/G20)</f>
        <v/>
      </c>
      <c r="J20" s="15">
        <f>IF(OR(A20="",E20=0),"",H20/E20)</f>
        <v/>
      </c>
    </row>
    <row r="21">
      <c r="A21" s="13" t="n"/>
      <c r="B21" s="13" t="n"/>
      <c r="C21" s="13" t="n"/>
      <c r="D21" s="14" t="n"/>
      <c r="E21" s="15">
        <f>IF(A21="","",B21*C21*D21)</f>
        <v/>
      </c>
      <c r="F21" s="13" t="n"/>
      <c r="G21" s="15">
        <f>IF(A21="","",E21*F21)</f>
        <v/>
      </c>
      <c r="H21" s="15">
        <f>IF(A21="","",SUMIFS(Operations!$H$5:$H$404,Operations!$D$5:$D$404,A21,Operations!$I$5:$I$404,"&lt;&gt;Done"))</f>
        <v/>
      </c>
      <c r="I21" s="16">
        <f>IF(OR(A21="",G21=0),"",H21/G21)</f>
        <v/>
      </c>
      <c r="J21" s="15">
        <f>IF(OR(A21="",E21=0),"",H21/E21)</f>
        <v/>
      </c>
    </row>
    <row r="22">
      <c r="A22" s="13" t="n"/>
      <c r="B22" s="13" t="n"/>
      <c r="C22" s="13" t="n"/>
      <c r="D22" s="14" t="n"/>
      <c r="E22" s="15">
        <f>IF(A22="","",B22*C22*D22)</f>
        <v/>
      </c>
      <c r="F22" s="13" t="n"/>
      <c r="G22" s="15">
        <f>IF(A22="","",E22*F22)</f>
        <v/>
      </c>
      <c r="H22" s="15">
        <f>IF(A22="","",SUMIFS(Operations!$H$5:$H$404,Operations!$D$5:$D$404,A22,Operations!$I$5:$I$404,"&lt;&gt;Done"))</f>
        <v/>
      </c>
      <c r="I22" s="16">
        <f>IF(OR(A22="",G22=0),"",H22/G22)</f>
        <v/>
      </c>
      <c r="J22" s="15">
        <f>IF(OR(A22="",E22=0),"",H22/E22)</f>
        <v/>
      </c>
    </row>
    <row r="23">
      <c r="A23" s="13" t="n"/>
      <c r="B23" s="13" t="n"/>
      <c r="C23" s="13" t="n"/>
      <c r="D23" s="14" t="n"/>
      <c r="E23" s="15">
        <f>IF(A23="","",B23*C23*D23)</f>
        <v/>
      </c>
      <c r="F23" s="13" t="n"/>
      <c r="G23" s="15">
        <f>IF(A23="","",E23*F23)</f>
        <v/>
      </c>
      <c r="H23" s="15">
        <f>IF(A23="","",SUMIFS(Operations!$H$5:$H$404,Operations!$D$5:$D$404,A23,Operations!$I$5:$I$404,"&lt;&gt;Done"))</f>
        <v/>
      </c>
      <c r="I23" s="16">
        <f>IF(OR(A23="",G23=0),"",H23/G23)</f>
        <v/>
      </c>
      <c r="J23" s="15">
        <f>IF(OR(A23="",E23=0),"",H23/E23)</f>
        <v/>
      </c>
    </row>
    <row r="24">
      <c r="A24" s="13" t="n"/>
      <c r="B24" s="13" t="n"/>
      <c r="C24" s="13" t="n"/>
      <c r="D24" s="14" t="n"/>
      <c r="E24" s="15">
        <f>IF(A24="","",B24*C24*D24)</f>
        <v/>
      </c>
      <c r="F24" s="13" t="n"/>
      <c r="G24" s="15">
        <f>IF(A24="","",E24*F24)</f>
        <v/>
      </c>
      <c r="H24" s="15">
        <f>IF(A24="","",SUMIFS(Operations!$H$5:$H$404,Operations!$D$5:$D$404,A24,Operations!$I$5:$I$404,"&lt;&gt;Done"))</f>
        <v/>
      </c>
      <c r="I24" s="16">
        <f>IF(OR(A24="",G24=0),"",H24/G24)</f>
        <v/>
      </c>
      <c r="J24" s="15">
        <f>IF(OR(A24="",E24=0),"",H24/E24)</f>
        <v/>
      </c>
    </row>
    <row r="26">
      <c r="A26" s="17" t="inlineStr">
        <is>
          <t>Busiest machine (your likely bottleneck):</t>
        </is>
      </c>
      <c r="E26" s="18">
        <f>IF(MAX(I5:I24)=0,"",INDEX(A5:A24,MATCH(MAX(I5:I24),I5:I24,0)))</f>
        <v/>
      </c>
    </row>
    <row r="27">
      <c r="A27" s="19" t="inlineStr">
        <is>
          <t>Plan this machine first. Every other machine should feed it, not run ahead of it.</t>
        </is>
      </c>
    </row>
    <row r="28">
      <c r="A28" s="19" t="inlineStr">
        <is>
          <t>Load % above 100% (red) = the open work does not fit this week: re-plan or tell the customer now, not on the due date.</t>
        </is>
      </c>
    </row>
  </sheetData>
  <mergeCells count="1">
    <mergeCell ref="A2:J2"/>
  </mergeCells>
  <conditionalFormatting sqref="I5:I24">
    <cfRule type="cellIs" priority="1" operator="greaterThan" dxfId="0">
      <formula>1</formula>
    </cfRule>
    <cfRule type="cellIs" priority="2" operator="between" dxfId="1">
      <formula>0.85</formula>
      <formula>1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04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26" customWidth="1" min="3" max="3"/>
    <col width="7" customWidth="1" min="4" max="4"/>
    <col width="11" customWidth="1" min="5" max="5"/>
    <col width="9" customWidth="1" min="6" max="6"/>
    <col width="9" customWidth="1" min="7" max="7"/>
    <col width="10" customWidth="1" min="8" max="8"/>
    <col width="10" customWidth="1" min="9" max="9"/>
    <col width="11" customWidth="1" min="10" max="10"/>
    <col width="13" customWidth="1" min="11" max="11"/>
    <col width="10" customWidth="1" min="12" max="12"/>
    <col width="9" customWidth="1" min="13" max="13"/>
    <col width="9" customWidth="1" min="14" max="14"/>
    <col width="22" customWidth="1" min="15" max="15"/>
  </cols>
  <sheetData>
    <row r="1">
      <c r="A1" s="10" t="inlineStr">
        <is>
          <t>Jobs (open orders)</t>
        </is>
      </c>
    </row>
    <row r="2" ht="30" customHeight="1">
      <c r="A2" s="11" t="inlineStr">
        <is>
          <t>One row per job. A job is "Ready" only when material, program, tooling and drawing are all confirmed. Release only Ready jobs, in priority order (1 = first).</t>
        </is>
      </c>
    </row>
    <row r="4" ht="32" customHeight="1">
      <c r="A4" s="12" t="inlineStr">
        <is>
          <t>Job no</t>
        </is>
      </c>
      <c r="B4" s="12" t="inlineStr">
        <is>
          <t>Customer</t>
        </is>
      </c>
      <c r="C4" s="12" t="inlineStr">
        <is>
          <t>Part / description</t>
        </is>
      </c>
      <c r="D4" s="12" t="inlineStr">
        <is>
          <t>Qty</t>
        </is>
      </c>
      <c r="E4" s="12" t="inlineStr">
        <is>
          <t>Due date</t>
        </is>
      </c>
      <c r="F4" s="12" t="inlineStr">
        <is>
          <t>Material ready</t>
        </is>
      </c>
      <c r="G4" s="12" t="inlineStr">
        <is>
          <t>Program ready</t>
        </is>
      </c>
      <c r="H4" s="12" t="inlineStr">
        <is>
          <t>Tooling &amp; fixture ready</t>
        </is>
      </c>
      <c r="I4" s="12" t="inlineStr">
        <is>
          <t>Drawing / QC plan ready</t>
        </is>
      </c>
      <c r="J4" s="12" t="inlineStr">
        <is>
          <t>Ready to release?</t>
        </is>
      </c>
      <c r="K4" s="12" t="inlineStr">
        <is>
          <t>Status</t>
        </is>
      </c>
      <c r="L4" s="12" t="inlineStr">
        <is>
          <t>Priority (1 = first)</t>
        </is>
      </c>
      <c r="M4" s="12" t="inlineStr">
        <is>
          <t>Days to due</t>
        </is>
      </c>
      <c r="N4" s="12" t="inlineStr">
        <is>
          <t>Hours left</t>
        </is>
      </c>
      <c r="O4" s="12" t="inlineStr">
        <is>
          <t>Warning</t>
        </is>
      </c>
    </row>
    <row r="5">
      <c r="A5" s="13" t="inlineStr">
        <is>
          <t>J-1041</t>
        </is>
      </c>
      <c r="B5" s="13" t="inlineStr">
        <is>
          <t>Customer A</t>
        </is>
      </c>
      <c r="C5" s="13" t="inlineStr">
        <is>
          <t>Hydraulic valve body</t>
        </is>
      </c>
      <c r="D5" s="13" t="n">
        <v>40</v>
      </c>
      <c r="E5" s="20">
        <f>TODAY()+3</f>
        <v/>
      </c>
      <c r="F5" s="13" t="inlineStr">
        <is>
          <t>Yes</t>
        </is>
      </c>
      <c r="G5" s="13" t="inlineStr">
        <is>
          <t>Yes</t>
        </is>
      </c>
      <c r="H5" s="13" t="inlineStr">
        <is>
          <t>Yes</t>
        </is>
      </c>
      <c r="I5" s="13" t="inlineStr">
        <is>
          <t>Yes</t>
        </is>
      </c>
      <c r="J5" s="21">
        <f>IF(A5="","",IF(AND(F5="Yes",G5="Yes",H5="Yes",I5="Yes"),"Ready","Not ready"))</f>
        <v/>
      </c>
      <c r="K5" s="13" t="inlineStr">
        <is>
          <t>In progress</t>
        </is>
      </c>
      <c r="L5" s="13" t="n">
        <v>1</v>
      </c>
      <c r="M5" s="22">
        <f>IF(OR(A5="",E5=""),"",E5-TODAY())</f>
        <v/>
      </c>
      <c r="N5" s="15">
        <f>IF(A5="","",SUMIFS(Operations!$H$5:$H$404,Operations!$A$5:$A$404,A5,Operations!$I$5:$I$404,"&lt;&gt;Done"))</f>
        <v/>
      </c>
      <c r="O5" s="21">
        <f>IF(OR(A5="",K5="Done"),"",IF(AND(OR(K5="Released",K5="In progress"),J5="Not ready"),"Released before ready",IF(M5="","",IF(M5&lt;0,"LATE",IF(M5&lt;=2,"Due in 2 days or less","")))))</f>
        <v/>
      </c>
    </row>
    <row r="6">
      <c r="A6" s="13" t="inlineStr">
        <is>
          <t>J-1042</t>
        </is>
      </c>
      <c r="B6" s="13" t="inlineStr">
        <is>
          <t>Customer B</t>
        </is>
      </c>
      <c r="C6" s="13" t="inlineStr">
        <is>
          <t>Pump shaft</t>
        </is>
      </c>
      <c r="D6" s="13" t="n">
        <v>120</v>
      </c>
      <c r="E6" s="20">
        <f>TODAY()+5</f>
        <v/>
      </c>
      <c r="F6" s="13" t="inlineStr">
        <is>
          <t>Yes</t>
        </is>
      </c>
      <c r="G6" s="13" t="inlineStr">
        <is>
          <t>Yes</t>
        </is>
      </c>
      <c r="H6" s="13" t="inlineStr">
        <is>
          <t>Yes</t>
        </is>
      </c>
      <c r="I6" s="13" t="inlineStr">
        <is>
          <t>Yes</t>
        </is>
      </c>
      <c r="J6" s="21">
        <f>IF(A6="","",IF(AND(F6="Yes",G6="Yes",H6="Yes",I6="Yes"),"Ready","Not ready"))</f>
        <v/>
      </c>
      <c r="K6" s="13" t="inlineStr">
        <is>
          <t>Released</t>
        </is>
      </c>
      <c r="L6" s="13" t="n">
        <v>2</v>
      </c>
      <c r="M6" s="22">
        <f>IF(OR(A6="",E6=""),"",E6-TODAY())</f>
        <v/>
      </c>
      <c r="N6" s="15">
        <f>IF(A6="","",SUMIFS(Operations!$H$5:$H$404,Operations!$A$5:$A$404,A6,Operations!$I$5:$I$404,"&lt;&gt;Done"))</f>
        <v/>
      </c>
      <c r="O6" s="21">
        <f>IF(OR(A6="",K6="Done"),"",IF(AND(OR(K6="Released",K6="In progress"),J6="Not ready"),"Released before ready",IF(M6="","",IF(M6&lt;0,"LATE",IF(M6&lt;=2,"Due in 2 days or less","")))))</f>
        <v/>
      </c>
    </row>
    <row r="7">
      <c r="A7" s="13" t="inlineStr">
        <is>
          <t>J-1043</t>
        </is>
      </c>
      <c r="B7" s="13" t="inlineStr">
        <is>
          <t>Customer A</t>
        </is>
      </c>
      <c r="C7" s="13" t="inlineStr">
        <is>
          <t>Flange adaptor</t>
        </is>
      </c>
      <c r="D7" s="13" t="n">
        <v>60</v>
      </c>
      <c r="E7" s="20">
        <f>TODAY()+7</f>
        <v/>
      </c>
      <c r="F7" s="13" t="inlineStr">
        <is>
          <t>Yes</t>
        </is>
      </c>
      <c r="G7" s="13" t="inlineStr">
        <is>
          <t>Yes</t>
        </is>
      </c>
      <c r="H7" s="13" t="inlineStr">
        <is>
          <t>No</t>
        </is>
      </c>
      <c r="I7" s="13" t="inlineStr">
        <is>
          <t>Yes</t>
        </is>
      </c>
      <c r="J7" s="21">
        <f>IF(A7="","",IF(AND(F7="Yes",G7="Yes",H7="Yes",I7="Yes"),"Ready","Not ready"))</f>
        <v/>
      </c>
      <c r="K7" s="13" t="inlineStr">
        <is>
          <t>Not released</t>
        </is>
      </c>
      <c r="L7" s="13" t="n">
        <v>4</v>
      </c>
      <c r="M7" s="22">
        <f>IF(OR(A7="",E7=""),"",E7-TODAY())</f>
        <v/>
      </c>
      <c r="N7" s="15">
        <f>IF(A7="","",SUMIFS(Operations!$H$5:$H$404,Operations!$A$5:$A$404,A7,Operations!$I$5:$I$404,"&lt;&gt;Done"))</f>
        <v/>
      </c>
      <c r="O7" s="21">
        <f>IF(OR(A7="",K7="Done"),"",IF(AND(OR(K7="Released",K7="In progress"),J7="Not ready"),"Released before ready",IF(M7="","",IF(M7&lt;0,"LATE",IF(M7&lt;=2,"Due in 2 days or less","")))))</f>
        <v/>
      </c>
    </row>
    <row r="8">
      <c r="A8" s="13" t="inlineStr">
        <is>
          <t>J-1044</t>
        </is>
      </c>
      <c r="B8" s="13" t="inlineStr">
        <is>
          <t>Customer C</t>
        </is>
      </c>
      <c r="C8" s="13" t="inlineStr">
        <is>
          <t>Gear blank</t>
        </is>
      </c>
      <c r="D8" s="13" t="n">
        <v>200</v>
      </c>
      <c r="E8" s="20">
        <f>TODAY()+4</f>
        <v/>
      </c>
      <c r="F8" s="13" t="inlineStr">
        <is>
          <t>Yes</t>
        </is>
      </c>
      <c r="G8" s="13" t="inlineStr">
        <is>
          <t>Yes</t>
        </is>
      </c>
      <c r="H8" s="13" t="inlineStr">
        <is>
          <t>Yes</t>
        </is>
      </c>
      <c r="I8" s="13" t="inlineStr">
        <is>
          <t>Yes</t>
        </is>
      </c>
      <c r="J8" s="21">
        <f>IF(A8="","",IF(AND(F8="Yes",G8="Yes",H8="Yes",I8="Yes"),"Ready","Not ready"))</f>
        <v/>
      </c>
      <c r="K8" s="13" t="inlineStr">
        <is>
          <t>Released</t>
        </is>
      </c>
      <c r="L8" s="13" t="n">
        <v>3</v>
      </c>
      <c r="M8" s="22">
        <f>IF(OR(A8="",E8=""),"",E8-TODAY())</f>
        <v/>
      </c>
      <c r="N8" s="15">
        <f>IF(A8="","",SUMIFS(Operations!$H$5:$H$404,Operations!$A$5:$A$404,A8,Operations!$I$5:$I$404,"&lt;&gt;Done"))</f>
        <v/>
      </c>
      <c r="O8" s="21">
        <f>IF(OR(A8="",K8="Done"),"",IF(AND(OR(K8="Released",K8="In progress"),J8="Not ready"),"Released before ready",IF(M8="","",IF(M8&lt;0,"LATE",IF(M8&lt;=2,"Due in 2 days or less","")))))</f>
        <v/>
      </c>
    </row>
    <row r="9">
      <c r="A9" s="13" t="inlineStr">
        <is>
          <t>J-1045</t>
        </is>
      </c>
      <c r="B9" s="13" t="inlineStr">
        <is>
          <t>Customer D</t>
        </is>
      </c>
      <c r="C9" s="13" t="inlineStr">
        <is>
          <t>Mounting bracket</t>
        </is>
      </c>
      <c r="D9" s="13" t="n">
        <v>80</v>
      </c>
      <c r="E9" s="20">
        <f>TODAY()+10</f>
        <v/>
      </c>
      <c r="F9" s="13" t="inlineStr">
        <is>
          <t>No</t>
        </is>
      </c>
      <c r="G9" s="13" t="inlineStr">
        <is>
          <t>Yes</t>
        </is>
      </c>
      <c r="H9" s="13" t="inlineStr">
        <is>
          <t>Yes</t>
        </is>
      </c>
      <c r="I9" s="13" t="inlineStr">
        <is>
          <t>Yes</t>
        </is>
      </c>
      <c r="J9" s="21">
        <f>IF(A9="","",IF(AND(F9="Yes",G9="Yes",H9="Yes",I9="Yes"),"Ready","Not ready"))</f>
        <v/>
      </c>
      <c r="K9" s="13" t="inlineStr">
        <is>
          <t>Not released</t>
        </is>
      </c>
      <c r="L9" s="13" t="n">
        <v>6</v>
      </c>
      <c r="M9" s="22">
        <f>IF(OR(A9="",E9=""),"",E9-TODAY())</f>
        <v/>
      </c>
      <c r="N9" s="15">
        <f>IF(A9="","",SUMIFS(Operations!$H$5:$H$404,Operations!$A$5:$A$404,A9,Operations!$I$5:$I$404,"&lt;&gt;Done"))</f>
        <v/>
      </c>
      <c r="O9" s="21">
        <f>IF(OR(A9="",K9="Done"),"",IF(AND(OR(K9="Released",K9="In progress"),J9="Not ready"),"Released before ready",IF(M9="","",IF(M9&lt;0,"LATE",IF(M9&lt;=2,"Due in 2 days or less","")))))</f>
        <v/>
      </c>
    </row>
    <row r="10">
      <c r="A10" s="13" t="inlineStr">
        <is>
          <t>J-1046</t>
        </is>
      </c>
      <c r="B10" s="13" t="inlineStr">
        <is>
          <t>Customer B</t>
        </is>
      </c>
      <c r="C10" s="13" t="inlineStr">
        <is>
          <t>Bearing housing</t>
        </is>
      </c>
      <c r="D10" s="13" t="n">
        <v>30</v>
      </c>
      <c r="E10" s="20">
        <f>TODAY()+8</f>
        <v/>
      </c>
      <c r="F10" s="13" t="inlineStr">
        <is>
          <t>Yes</t>
        </is>
      </c>
      <c r="G10" s="13" t="inlineStr">
        <is>
          <t>No</t>
        </is>
      </c>
      <c r="H10" s="13" t="inlineStr">
        <is>
          <t>Yes</t>
        </is>
      </c>
      <c r="I10" s="13" t="inlineStr">
        <is>
          <t>Yes</t>
        </is>
      </c>
      <c r="J10" s="21">
        <f>IF(A10="","",IF(AND(F10="Yes",G10="Yes",H10="Yes",I10="Yes"),"Ready","Not ready"))</f>
        <v/>
      </c>
      <c r="K10" s="13" t="inlineStr">
        <is>
          <t>Released</t>
        </is>
      </c>
      <c r="L10" s="13" t="n">
        <v>5</v>
      </c>
      <c r="M10" s="22">
        <f>IF(OR(A10="",E10=""),"",E10-TODAY())</f>
        <v/>
      </c>
      <c r="N10" s="15">
        <f>IF(A10="","",SUMIFS(Operations!$H$5:$H$404,Operations!$A$5:$A$404,A10,Operations!$I$5:$I$404,"&lt;&gt;Done"))</f>
        <v/>
      </c>
      <c r="O10" s="21">
        <f>IF(OR(A10="",K10="Done"),"",IF(AND(OR(K10="Released",K10="In progress"),J10="Not ready"),"Released before ready",IF(M10="","",IF(M10&lt;0,"LATE",IF(M10&lt;=2,"Due in 2 days or less","")))))</f>
        <v/>
      </c>
    </row>
    <row r="11">
      <c r="A11" s="13" t="inlineStr">
        <is>
          <t>J-1047</t>
        </is>
      </c>
      <c r="B11" s="13" t="inlineStr">
        <is>
          <t>Customer E</t>
        </is>
      </c>
      <c r="C11" s="13" t="inlineStr">
        <is>
          <t>Spacer ring</t>
        </is>
      </c>
      <c r="D11" s="13" t="n">
        <v>300</v>
      </c>
      <c r="E11" s="20">
        <f>TODAY()+11</f>
        <v/>
      </c>
      <c r="F11" s="13" t="inlineStr">
        <is>
          <t>Yes</t>
        </is>
      </c>
      <c r="G11" s="13" t="inlineStr">
        <is>
          <t>Yes</t>
        </is>
      </c>
      <c r="H11" s="13" t="inlineStr">
        <is>
          <t>Yes</t>
        </is>
      </c>
      <c r="I11" s="13" t="inlineStr">
        <is>
          <t>Yes</t>
        </is>
      </c>
      <c r="J11" s="21">
        <f>IF(A11="","",IF(AND(F11="Yes",G11="Yes",H11="Yes",I11="Yes"),"Ready","Not ready"))</f>
        <v/>
      </c>
      <c r="K11" s="13" t="inlineStr">
        <is>
          <t>Not released</t>
        </is>
      </c>
      <c r="L11" s="13" t="n">
        <v>7</v>
      </c>
      <c r="M11" s="22">
        <f>IF(OR(A11="",E11=""),"",E11-TODAY())</f>
        <v/>
      </c>
      <c r="N11" s="15">
        <f>IF(A11="","",SUMIFS(Operations!$H$5:$H$404,Operations!$A$5:$A$404,A11,Operations!$I$5:$I$404,"&lt;&gt;Done"))</f>
        <v/>
      </c>
      <c r="O11" s="21">
        <f>IF(OR(A11="",K11="Done"),"",IF(AND(OR(K11="Released",K11="In progress"),J11="Not ready"),"Released before ready",IF(M11="","",IF(M11&lt;0,"LATE",IF(M11&lt;=2,"Due in 2 days or less","")))))</f>
        <v/>
      </c>
    </row>
    <row r="12">
      <c r="A12" s="13" t="inlineStr">
        <is>
          <t>J-1048</t>
        </is>
      </c>
      <c r="B12" s="13" t="inlineStr">
        <is>
          <t>Customer C</t>
        </is>
      </c>
      <c r="C12" s="13" t="inlineStr">
        <is>
          <t>Coupling hub</t>
        </is>
      </c>
      <c r="D12" s="13" t="n">
        <v>50</v>
      </c>
      <c r="E12" s="20">
        <f>TODAY()+6</f>
        <v/>
      </c>
      <c r="F12" s="13" t="inlineStr">
        <is>
          <t>Yes</t>
        </is>
      </c>
      <c r="G12" s="13" t="inlineStr">
        <is>
          <t>Yes</t>
        </is>
      </c>
      <c r="H12" s="13" t="inlineStr">
        <is>
          <t>Yes</t>
        </is>
      </c>
      <c r="I12" s="13" t="inlineStr">
        <is>
          <t>No</t>
        </is>
      </c>
      <c r="J12" s="21">
        <f>IF(A12="","",IF(AND(F12="Yes",G12="Yes",H12="Yes",I12="Yes"),"Ready","Not ready"))</f>
        <v/>
      </c>
      <c r="K12" s="13" t="inlineStr">
        <is>
          <t>On hold</t>
        </is>
      </c>
      <c r="L12" s="13" t="n">
        <v>8</v>
      </c>
      <c r="M12" s="22">
        <f>IF(OR(A12="",E12=""),"",E12-TODAY())</f>
        <v/>
      </c>
      <c r="N12" s="15">
        <f>IF(A12="","",SUMIFS(Operations!$H$5:$H$404,Operations!$A$5:$A$404,A12,Operations!$I$5:$I$404,"&lt;&gt;Done"))</f>
        <v/>
      </c>
      <c r="O12" s="21">
        <f>IF(OR(A12="",K12="Done"),"",IF(AND(OR(K12="Released",K12="In progress"),J12="Not ready"),"Released before ready",IF(M12="","",IF(M12&lt;0,"LATE",IF(M12&lt;=2,"Due in 2 days or less","")))))</f>
        <v/>
      </c>
    </row>
    <row r="13">
      <c r="A13" s="13" t="n"/>
      <c r="B13" s="13" t="n"/>
      <c r="C13" s="13" t="n"/>
      <c r="D13" s="13" t="n"/>
      <c r="E13" s="20" t="n"/>
      <c r="F13" s="13" t="n"/>
      <c r="G13" s="13" t="n"/>
      <c r="H13" s="13" t="n"/>
      <c r="I13" s="13" t="n"/>
      <c r="J13" s="21">
        <f>IF(A13="","",IF(AND(F13="Yes",G13="Yes",H13="Yes",I13="Yes"),"Ready","Not ready"))</f>
        <v/>
      </c>
      <c r="K13" s="13" t="n"/>
      <c r="L13" s="13" t="n"/>
      <c r="M13" s="22">
        <f>IF(OR(A13="",E13=""),"",E13-TODAY())</f>
        <v/>
      </c>
      <c r="N13" s="15">
        <f>IF(A13="","",SUMIFS(Operations!$H$5:$H$404,Operations!$A$5:$A$404,A13,Operations!$I$5:$I$404,"&lt;&gt;Done"))</f>
        <v/>
      </c>
      <c r="O13" s="21">
        <f>IF(OR(A13="",K13="Done"),"",IF(AND(OR(K13="Released",K13="In progress"),J13="Not ready"),"Released before ready",IF(M13="","",IF(M13&lt;0,"LATE",IF(M13&lt;=2,"Due in 2 days or less","")))))</f>
        <v/>
      </c>
    </row>
    <row r="14">
      <c r="A14" s="13" t="n"/>
      <c r="B14" s="13" t="n"/>
      <c r="C14" s="13" t="n"/>
      <c r="D14" s="13" t="n"/>
      <c r="E14" s="20" t="n"/>
      <c r="F14" s="13" t="n"/>
      <c r="G14" s="13" t="n"/>
      <c r="H14" s="13" t="n"/>
      <c r="I14" s="13" t="n"/>
      <c r="J14" s="21">
        <f>IF(A14="","",IF(AND(F14="Yes",G14="Yes",H14="Yes",I14="Yes"),"Ready","Not ready"))</f>
        <v/>
      </c>
      <c r="K14" s="13" t="n"/>
      <c r="L14" s="13" t="n"/>
      <c r="M14" s="22">
        <f>IF(OR(A14="",E14=""),"",E14-TODAY())</f>
        <v/>
      </c>
      <c r="N14" s="15">
        <f>IF(A14="","",SUMIFS(Operations!$H$5:$H$404,Operations!$A$5:$A$404,A14,Operations!$I$5:$I$404,"&lt;&gt;Done"))</f>
        <v/>
      </c>
      <c r="O14" s="21">
        <f>IF(OR(A14="",K14="Done"),"",IF(AND(OR(K14="Released",K14="In progress"),J14="Not ready"),"Released before ready",IF(M14="","",IF(M14&lt;0,"LATE",IF(M14&lt;=2,"Due in 2 days or less","")))))</f>
        <v/>
      </c>
    </row>
    <row r="15">
      <c r="A15" s="13" t="n"/>
      <c r="B15" s="13" t="n"/>
      <c r="C15" s="13" t="n"/>
      <c r="D15" s="13" t="n"/>
      <c r="E15" s="20" t="n"/>
      <c r="F15" s="13" t="n"/>
      <c r="G15" s="13" t="n"/>
      <c r="H15" s="13" t="n"/>
      <c r="I15" s="13" t="n"/>
      <c r="J15" s="21">
        <f>IF(A15="","",IF(AND(F15="Yes",G15="Yes",H15="Yes",I15="Yes"),"Ready","Not ready"))</f>
        <v/>
      </c>
      <c r="K15" s="13" t="n"/>
      <c r="L15" s="13" t="n"/>
      <c r="M15" s="22">
        <f>IF(OR(A15="",E15=""),"",E15-TODAY())</f>
        <v/>
      </c>
      <c r="N15" s="15">
        <f>IF(A15="","",SUMIFS(Operations!$H$5:$H$404,Operations!$A$5:$A$404,A15,Operations!$I$5:$I$404,"&lt;&gt;Done"))</f>
        <v/>
      </c>
      <c r="O15" s="21">
        <f>IF(OR(A15="",K15="Done"),"",IF(AND(OR(K15="Released",K15="In progress"),J15="Not ready"),"Released before ready",IF(M15="","",IF(M15&lt;0,"LATE",IF(M15&lt;=2,"Due in 2 days or less","")))))</f>
        <v/>
      </c>
    </row>
    <row r="16">
      <c r="A16" s="13" t="n"/>
      <c r="B16" s="13" t="n"/>
      <c r="C16" s="13" t="n"/>
      <c r="D16" s="13" t="n"/>
      <c r="E16" s="20" t="n"/>
      <c r="F16" s="13" t="n"/>
      <c r="G16" s="13" t="n"/>
      <c r="H16" s="13" t="n"/>
      <c r="I16" s="13" t="n"/>
      <c r="J16" s="21">
        <f>IF(A16="","",IF(AND(F16="Yes",G16="Yes",H16="Yes",I16="Yes"),"Ready","Not ready"))</f>
        <v/>
      </c>
      <c r="K16" s="13" t="n"/>
      <c r="L16" s="13" t="n"/>
      <c r="M16" s="22">
        <f>IF(OR(A16="",E16=""),"",E16-TODAY())</f>
        <v/>
      </c>
      <c r="N16" s="15">
        <f>IF(A16="","",SUMIFS(Operations!$H$5:$H$404,Operations!$A$5:$A$404,A16,Operations!$I$5:$I$404,"&lt;&gt;Done"))</f>
        <v/>
      </c>
      <c r="O16" s="21">
        <f>IF(OR(A16="",K16="Done"),"",IF(AND(OR(K16="Released",K16="In progress"),J16="Not ready"),"Released before ready",IF(M16="","",IF(M16&lt;0,"LATE",IF(M16&lt;=2,"Due in 2 days or less","")))))</f>
        <v/>
      </c>
    </row>
    <row r="17">
      <c r="A17" s="13" t="n"/>
      <c r="B17" s="13" t="n"/>
      <c r="C17" s="13" t="n"/>
      <c r="D17" s="13" t="n"/>
      <c r="E17" s="20" t="n"/>
      <c r="F17" s="13" t="n"/>
      <c r="G17" s="13" t="n"/>
      <c r="H17" s="13" t="n"/>
      <c r="I17" s="13" t="n"/>
      <c r="J17" s="21">
        <f>IF(A17="","",IF(AND(F17="Yes",G17="Yes",H17="Yes",I17="Yes"),"Ready","Not ready"))</f>
        <v/>
      </c>
      <c r="K17" s="13" t="n"/>
      <c r="L17" s="13" t="n"/>
      <c r="M17" s="22">
        <f>IF(OR(A17="",E17=""),"",E17-TODAY())</f>
        <v/>
      </c>
      <c r="N17" s="15">
        <f>IF(A17="","",SUMIFS(Operations!$H$5:$H$404,Operations!$A$5:$A$404,A17,Operations!$I$5:$I$404,"&lt;&gt;Done"))</f>
        <v/>
      </c>
      <c r="O17" s="21">
        <f>IF(OR(A17="",K17="Done"),"",IF(AND(OR(K17="Released",K17="In progress"),J17="Not ready"),"Released before ready",IF(M17="","",IF(M17&lt;0,"LATE",IF(M17&lt;=2,"Due in 2 days or less","")))))</f>
        <v/>
      </c>
    </row>
    <row r="18">
      <c r="A18" s="13" t="n"/>
      <c r="B18" s="13" t="n"/>
      <c r="C18" s="13" t="n"/>
      <c r="D18" s="13" t="n"/>
      <c r="E18" s="20" t="n"/>
      <c r="F18" s="13" t="n"/>
      <c r="G18" s="13" t="n"/>
      <c r="H18" s="13" t="n"/>
      <c r="I18" s="13" t="n"/>
      <c r="J18" s="21">
        <f>IF(A18="","",IF(AND(F18="Yes",G18="Yes",H18="Yes",I18="Yes"),"Ready","Not ready"))</f>
        <v/>
      </c>
      <c r="K18" s="13" t="n"/>
      <c r="L18" s="13" t="n"/>
      <c r="M18" s="22">
        <f>IF(OR(A18="",E18=""),"",E18-TODAY())</f>
        <v/>
      </c>
      <c r="N18" s="15">
        <f>IF(A18="","",SUMIFS(Operations!$H$5:$H$404,Operations!$A$5:$A$404,A18,Operations!$I$5:$I$404,"&lt;&gt;Done"))</f>
        <v/>
      </c>
      <c r="O18" s="21">
        <f>IF(OR(A18="",K18="Done"),"",IF(AND(OR(K18="Released",K18="In progress"),J18="Not ready"),"Released before ready",IF(M18="","",IF(M18&lt;0,"LATE",IF(M18&lt;=2,"Due in 2 days or less","")))))</f>
        <v/>
      </c>
    </row>
    <row r="19">
      <c r="A19" s="13" t="n"/>
      <c r="B19" s="13" t="n"/>
      <c r="C19" s="13" t="n"/>
      <c r="D19" s="13" t="n"/>
      <c r="E19" s="20" t="n"/>
      <c r="F19" s="13" t="n"/>
      <c r="G19" s="13" t="n"/>
      <c r="H19" s="13" t="n"/>
      <c r="I19" s="13" t="n"/>
      <c r="J19" s="21">
        <f>IF(A19="","",IF(AND(F19="Yes",G19="Yes",H19="Yes",I19="Yes"),"Ready","Not ready"))</f>
        <v/>
      </c>
      <c r="K19" s="13" t="n"/>
      <c r="L19" s="13" t="n"/>
      <c r="M19" s="22">
        <f>IF(OR(A19="",E19=""),"",E19-TODAY())</f>
        <v/>
      </c>
      <c r="N19" s="15">
        <f>IF(A19="","",SUMIFS(Operations!$H$5:$H$404,Operations!$A$5:$A$404,A19,Operations!$I$5:$I$404,"&lt;&gt;Done"))</f>
        <v/>
      </c>
      <c r="O19" s="21">
        <f>IF(OR(A19="",K19="Done"),"",IF(AND(OR(K19="Released",K19="In progress"),J19="Not ready"),"Released before ready",IF(M19="","",IF(M19&lt;0,"LATE",IF(M19&lt;=2,"Due in 2 days or less","")))))</f>
        <v/>
      </c>
    </row>
    <row r="20">
      <c r="A20" s="13" t="n"/>
      <c r="B20" s="13" t="n"/>
      <c r="C20" s="13" t="n"/>
      <c r="D20" s="13" t="n"/>
      <c r="E20" s="20" t="n"/>
      <c r="F20" s="13" t="n"/>
      <c r="G20" s="13" t="n"/>
      <c r="H20" s="13" t="n"/>
      <c r="I20" s="13" t="n"/>
      <c r="J20" s="21">
        <f>IF(A20="","",IF(AND(F20="Yes",G20="Yes",H20="Yes",I20="Yes"),"Ready","Not ready"))</f>
        <v/>
      </c>
      <c r="K20" s="13" t="n"/>
      <c r="L20" s="13" t="n"/>
      <c r="M20" s="22">
        <f>IF(OR(A20="",E20=""),"",E20-TODAY())</f>
        <v/>
      </c>
      <c r="N20" s="15">
        <f>IF(A20="","",SUMIFS(Operations!$H$5:$H$404,Operations!$A$5:$A$404,A20,Operations!$I$5:$I$404,"&lt;&gt;Done"))</f>
        <v/>
      </c>
      <c r="O20" s="21">
        <f>IF(OR(A20="",K20="Done"),"",IF(AND(OR(K20="Released",K20="In progress"),J20="Not ready"),"Released before ready",IF(M20="","",IF(M20&lt;0,"LATE",IF(M20&lt;=2,"Due in 2 days or less","")))))</f>
        <v/>
      </c>
    </row>
    <row r="21">
      <c r="A21" s="13" t="n"/>
      <c r="B21" s="13" t="n"/>
      <c r="C21" s="13" t="n"/>
      <c r="D21" s="13" t="n"/>
      <c r="E21" s="20" t="n"/>
      <c r="F21" s="13" t="n"/>
      <c r="G21" s="13" t="n"/>
      <c r="H21" s="13" t="n"/>
      <c r="I21" s="13" t="n"/>
      <c r="J21" s="21">
        <f>IF(A21="","",IF(AND(F21="Yes",G21="Yes",H21="Yes",I21="Yes"),"Ready","Not ready"))</f>
        <v/>
      </c>
      <c r="K21" s="13" t="n"/>
      <c r="L21" s="13" t="n"/>
      <c r="M21" s="22">
        <f>IF(OR(A21="",E21=""),"",E21-TODAY())</f>
        <v/>
      </c>
      <c r="N21" s="15">
        <f>IF(A21="","",SUMIFS(Operations!$H$5:$H$404,Operations!$A$5:$A$404,A21,Operations!$I$5:$I$404,"&lt;&gt;Done"))</f>
        <v/>
      </c>
      <c r="O21" s="21">
        <f>IF(OR(A21="",K21="Done"),"",IF(AND(OR(K21="Released",K21="In progress"),J21="Not ready"),"Released before ready",IF(M21="","",IF(M21&lt;0,"LATE",IF(M21&lt;=2,"Due in 2 days or less","")))))</f>
        <v/>
      </c>
    </row>
    <row r="22">
      <c r="A22" s="13" t="n"/>
      <c r="B22" s="13" t="n"/>
      <c r="C22" s="13" t="n"/>
      <c r="D22" s="13" t="n"/>
      <c r="E22" s="20" t="n"/>
      <c r="F22" s="13" t="n"/>
      <c r="G22" s="13" t="n"/>
      <c r="H22" s="13" t="n"/>
      <c r="I22" s="13" t="n"/>
      <c r="J22" s="21">
        <f>IF(A22="","",IF(AND(F22="Yes",G22="Yes",H22="Yes",I22="Yes"),"Ready","Not ready"))</f>
        <v/>
      </c>
      <c r="K22" s="13" t="n"/>
      <c r="L22" s="13" t="n"/>
      <c r="M22" s="22">
        <f>IF(OR(A22="",E22=""),"",E22-TODAY())</f>
        <v/>
      </c>
      <c r="N22" s="15">
        <f>IF(A22="","",SUMIFS(Operations!$H$5:$H$404,Operations!$A$5:$A$404,A22,Operations!$I$5:$I$404,"&lt;&gt;Done"))</f>
        <v/>
      </c>
      <c r="O22" s="21">
        <f>IF(OR(A22="",K22="Done"),"",IF(AND(OR(K22="Released",K22="In progress"),J22="Not ready"),"Released before ready",IF(M22="","",IF(M22&lt;0,"LATE",IF(M22&lt;=2,"Due in 2 days or less","")))))</f>
        <v/>
      </c>
    </row>
    <row r="23">
      <c r="A23" s="13" t="n"/>
      <c r="B23" s="13" t="n"/>
      <c r="C23" s="13" t="n"/>
      <c r="D23" s="13" t="n"/>
      <c r="E23" s="20" t="n"/>
      <c r="F23" s="13" t="n"/>
      <c r="G23" s="13" t="n"/>
      <c r="H23" s="13" t="n"/>
      <c r="I23" s="13" t="n"/>
      <c r="J23" s="21">
        <f>IF(A23="","",IF(AND(F23="Yes",G23="Yes",H23="Yes",I23="Yes"),"Ready","Not ready"))</f>
        <v/>
      </c>
      <c r="K23" s="13" t="n"/>
      <c r="L23" s="13" t="n"/>
      <c r="M23" s="22">
        <f>IF(OR(A23="",E23=""),"",E23-TODAY())</f>
        <v/>
      </c>
      <c r="N23" s="15">
        <f>IF(A23="","",SUMIFS(Operations!$H$5:$H$404,Operations!$A$5:$A$404,A23,Operations!$I$5:$I$404,"&lt;&gt;Done"))</f>
        <v/>
      </c>
      <c r="O23" s="21">
        <f>IF(OR(A23="",K23="Done"),"",IF(AND(OR(K23="Released",K23="In progress"),J23="Not ready"),"Released before ready",IF(M23="","",IF(M23&lt;0,"LATE",IF(M23&lt;=2,"Due in 2 days or less","")))))</f>
        <v/>
      </c>
    </row>
    <row r="24">
      <c r="A24" s="13" t="n"/>
      <c r="B24" s="13" t="n"/>
      <c r="C24" s="13" t="n"/>
      <c r="D24" s="13" t="n"/>
      <c r="E24" s="20" t="n"/>
      <c r="F24" s="13" t="n"/>
      <c r="G24" s="13" t="n"/>
      <c r="H24" s="13" t="n"/>
      <c r="I24" s="13" t="n"/>
      <c r="J24" s="21">
        <f>IF(A24="","",IF(AND(F24="Yes",G24="Yes",H24="Yes",I24="Yes"),"Ready","Not ready"))</f>
        <v/>
      </c>
      <c r="K24" s="13" t="n"/>
      <c r="L24" s="13" t="n"/>
      <c r="M24" s="22">
        <f>IF(OR(A24="",E24=""),"",E24-TODAY())</f>
        <v/>
      </c>
      <c r="N24" s="15">
        <f>IF(A24="","",SUMIFS(Operations!$H$5:$H$404,Operations!$A$5:$A$404,A24,Operations!$I$5:$I$404,"&lt;&gt;Done"))</f>
        <v/>
      </c>
      <c r="O24" s="21">
        <f>IF(OR(A24="",K24="Done"),"",IF(AND(OR(K24="Released",K24="In progress"),J24="Not ready"),"Released before ready",IF(M24="","",IF(M24&lt;0,"LATE",IF(M24&lt;=2,"Due in 2 days or less","")))))</f>
        <v/>
      </c>
    </row>
    <row r="25">
      <c r="A25" s="13" t="n"/>
      <c r="B25" s="13" t="n"/>
      <c r="C25" s="13" t="n"/>
      <c r="D25" s="13" t="n"/>
      <c r="E25" s="20" t="n"/>
      <c r="F25" s="13" t="n"/>
      <c r="G25" s="13" t="n"/>
      <c r="H25" s="13" t="n"/>
      <c r="I25" s="13" t="n"/>
      <c r="J25" s="21">
        <f>IF(A25="","",IF(AND(F25="Yes",G25="Yes",H25="Yes",I25="Yes"),"Ready","Not ready"))</f>
        <v/>
      </c>
      <c r="K25" s="13" t="n"/>
      <c r="L25" s="13" t="n"/>
      <c r="M25" s="22">
        <f>IF(OR(A25="",E25=""),"",E25-TODAY())</f>
        <v/>
      </c>
      <c r="N25" s="15">
        <f>IF(A25="","",SUMIFS(Operations!$H$5:$H$404,Operations!$A$5:$A$404,A25,Operations!$I$5:$I$404,"&lt;&gt;Done"))</f>
        <v/>
      </c>
      <c r="O25" s="21">
        <f>IF(OR(A25="",K25="Done"),"",IF(AND(OR(K25="Released",K25="In progress"),J25="Not ready"),"Released before ready",IF(M25="","",IF(M25&lt;0,"LATE",IF(M25&lt;=2,"Due in 2 days or less","")))))</f>
        <v/>
      </c>
    </row>
    <row r="26">
      <c r="A26" s="13" t="n"/>
      <c r="B26" s="13" t="n"/>
      <c r="C26" s="13" t="n"/>
      <c r="D26" s="13" t="n"/>
      <c r="E26" s="20" t="n"/>
      <c r="F26" s="13" t="n"/>
      <c r="G26" s="13" t="n"/>
      <c r="H26" s="13" t="n"/>
      <c r="I26" s="13" t="n"/>
      <c r="J26" s="21">
        <f>IF(A26="","",IF(AND(F26="Yes",G26="Yes",H26="Yes",I26="Yes"),"Ready","Not ready"))</f>
        <v/>
      </c>
      <c r="K26" s="13" t="n"/>
      <c r="L26" s="13" t="n"/>
      <c r="M26" s="22">
        <f>IF(OR(A26="",E26=""),"",E26-TODAY())</f>
        <v/>
      </c>
      <c r="N26" s="15">
        <f>IF(A26="","",SUMIFS(Operations!$H$5:$H$404,Operations!$A$5:$A$404,A26,Operations!$I$5:$I$404,"&lt;&gt;Done"))</f>
        <v/>
      </c>
      <c r="O26" s="21">
        <f>IF(OR(A26="",K26="Done"),"",IF(AND(OR(K26="Released",K26="In progress"),J26="Not ready"),"Released before ready",IF(M26="","",IF(M26&lt;0,"LATE",IF(M26&lt;=2,"Due in 2 days or less","")))))</f>
        <v/>
      </c>
    </row>
    <row r="27">
      <c r="A27" s="13" t="n"/>
      <c r="B27" s="13" t="n"/>
      <c r="C27" s="13" t="n"/>
      <c r="D27" s="13" t="n"/>
      <c r="E27" s="20" t="n"/>
      <c r="F27" s="13" t="n"/>
      <c r="G27" s="13" t="n"/>
      <c r="H27" s="13" t="n"/>
      <c r="I27" s="13" t="n"/>
      <c r="J27" s="21">
        <f>IF(A27="","",IF(AND(F27="Yes",G27="Yes",H27="Yes",I27="Yes"),"Ready","Not ready"))</f>
        <v/>
      </c>
      <c r="K27" s="13" t="n"/>
      <c r="L27" s="13" t="n"/>
      <c r="M27" s="22">
        <f>IF(OR(A27="",E27=""),"",E27-TODAY())</f>
        <v/>
      </c>
      <c r="N27" s="15">
        <f>IF(A27="","",SUMIFS(Operations!$H$5:$H$404,Operations!$A$5:$A$404,A27,Operations!$I$5:$I$404,"&lt;&gt;Done"))</f>
        <v/>
      </c>
      <c r="O27" s="21">
        <f>IF(OR(A27="",K27="Done"),"",IF(AND(OR(K27="Released",K27="In progress"),J27="Not ready"),"Released before ready",IF(M27="","",IF(M27&lt;0,"LATE",IF(M27&lt;=2,"Due in 2 days or less","")))))</f>
        <v/>
      </c>
    </row>
    <row r="28">
      <c r="A28" s="13" t="n"/>
      <c r="B28" s="13" t="n"/>
      <c r="C28" s="13" t="n"/>
      <c r="D28" s="13" t="n"/>
      <c r="E28" s="20" t="n"/>
      <c r="F28" s="13" t="n"/>
      <c r="G28" s="13" t="n"/>
      <c r="H28" s="13" t="n"/>
      <c r="I28" s="13" t="n"/>
      <c r="J28" s="21">
        <f>IF(A28="","",IF(AND(F28="Yes",G28="Yes",H28="Yes",I28="Yes"),"Ready","Not ready"))</f>
        <v/>
      </c>
      <c r="K28" s="13" t="n"/>
      <c r="L28" s="13" t="n"/>
      <c r="M28" s="22">
        <f>IF(OR(A28="",E28=""),"",E28-TODAY())</f>
        <v/>
      </c>
      <c r="N28" s="15">
        <f>IF(A28="","",SUMIFS(Operations!$H$5:$H$404,Operations!$A$5:$A$404,A28,Operations!$I$5:$I$404,"&lt;&gt;Done"))</f>
        <v/>
      </c>
      <c r="O28" s="21">
        <f>IF(OR(A28="",K28="Done"),"",IF(AND(OR(K28="Released",K28="In progress"),J28="Not ready"),"Released before ready",IF(M28="","",IF(M28&lt;0,"LATE",IF(M28&lt;=2,"Due in 2 days or less","")))))</f>
        <v/>
      </c>
    </row>
    <row r="29">
      <c r="A29" s="13" t="n"/>
      <c r="B29" s="13" t="n"/>
      <c r="C29" s="13" t="n"/>
      <c r="D29" s="13" t="n"/>
      <c r="E29" s="20" t="n"/>
      <c r="F29" s="13" t="n"/>
      <c r="G29" s="13" t="n"/>
      <c r="H29" s="13" t="n"/>
      <c r="I29" s="13" t="n"/>
      <c r="J29" s="21">
        <f>IF(A29="","",IF(AND(F29="Yes",G29="Yes",H29="Yes",I29="Yes"),"Ready","Not ready"))</f>
        <v/>
      </c>
      <c r="K29" s="13" t="n"/>
      <c r="L29" s="13" t="n"/>
      <c r="M29" s="22">
        <f>IF(OR(A29="",E29=""),"",E29-TODAY())</f>
        <v/>
      </c>
      <c r="N29" s="15">
        <f>IF(A29="","",SUMIFS(Operations!$H$5:$H$404,Operations!$A$5:$A$404,A29,Operations!$I$5:$I$404,"&lt;&gt;Done"))</f>
        <v/>
      </c>
      <c r="O29" s="21">
        <f>IF(OR(A29="",K29="Done"),"",IF(AND(OR(K29="Released",K29="In progress"),J29="Not ready"),"Released before ready",IF(M29="","",IF(M29&lt;0,"LATE",IF(M29&lt;=2,"Due in 2 days or less","")))))</f>
        <v/>
      </c>
    </row>
    <row r="30">
      <c r="A30" s="13" t="n"/>
      <c r="B30" s="13" t="n"/>
      <c r="C30" s="13" t="n"/>
      <c r="D30" s="13" t="n"/>
      <c r="E30" s="20" t="n"/>
      <c r="F30" s="13" t="n"/>
      <c r="G30" s="13" t="n"/>
      <c r="H30" s="13" t="n"/>
      <c r="I30" s="13" t="n"/>
      <c r="J30" s="21">
        <f>IF(A30="","",IF(AND(F30="Yes",G30="Yes",H30="Yes",I30="Yes"),"Ready","Not ready"))</f>
        <v/>
      </c>
      <c r="K30" s="13" t="n"/>
      <c r="L30" s="13" t="n"/>
      <c r="M30" s="22">
        <f>IF(OR(A30="",E30=""),"",E30-TODAY())</f>
        <v/>
      </c>
      <c r="N30" s="15">
        <f>IF(A30="","",SUMIFS(Operations!$H$5:$H$404,Operations!$A$5:$A$404,A30,Operations!$I$5:$I$404,"&lt;&gt;Done"))</f>
        <v/>
      </c>
      <c r="O30" s="21">
        <f>IF(OR(A30="",K30="Done"),"",IF(AND(OR(K30="Released",K30="In progress"),J30="Not ready"),"Released before ready",IF(M30="","",IF(M30&lt;0,"LATE",IF(M30&lt;=2,"Due in 2 days or less","")))))</f>
        <v/>
      </c>
    </row>
    <row r="31">
      <c r="A31" s="13" t="n"/>
      <c r="B31" s="13" t="n"/>
      <c r="C31" s="13" t="n"/>
      <c r="D31" s="13" t="n"/>
      <c r="E31" s="20" t="n"/>
      <c r="F31" s="13" t="n"/>
      <c r="G31" s="13" t="n"/>
      <c r="H31" s="13" t="n"/>
      <c r="I31" s="13" t="n"/>
      <c r="J31" s="21">
        <f>IF(A31="","",IF(AND(F31="Yes",G31="Yes",H31="Yes",I31="Yes"),"Ready","Not ready"))</f>
        <v/>
      </c>
      <c r="K31" s="13" t="n"/>
      <c r="L31" s="13" t="n"/>
      <c r="M31" s="22">
        <f>IF(OR(A31="",E31=""),"",E31-TODAY())</f>
        <v/>
      </c>
      <c r="N31" s="15">
        <f>IF(A31="","",SUMIFS(Operations!$H$5:$H$404,Operations!$A$5:$A$404,A31,Operations!$I$5:$I$404,"&lt;&gt;Done"))</f>
        <v/>
      </c>
      <c r="O31" s="21">
        <f>IF(OR(A31="",K31="Done"),"",IF(AND(OR(K31="Released",K31="In progress"),J31="Not ready"),"Released before ready",IF(M31="","",IF(M31&lt;0,"LATE",IF(M31&lt;=2,"Due in 2 days or less","")))))</f>
        <v/>
      </c>
    </row>
    <row r="32">
      <c r="A32" s="13" t="n"/>
      <c r="B32" s="13" t="n"/>
      <c r="C32" s="13" t="n"/>
      <c r="D32" s="13" t="n"/>
      <c r="E32" s="20" t="n"/>
      <c r="F32" s="13" t="n"/>
      <c r="G32" s="13" t="n"/>
      <c r="H32" s="13" t="n"/>
      <c r="I32" s="13" t="n"/>
      <c r="J32" s="21">
        <f>IF(A32="","",IF(AND(F32="Yes",G32="Yes",H32="Yes",I32="Yes"),"Ready","Not ready"))</f>
        <v/>
      </c>
      <c r="K32" s="13" t="n"/>
      <c r="L32" s="13" t="n"/>
      <c r="M32" s="22">
        <f>IF(OR(A32="",E32=""),"",E32-TODAY())</f>
        <v/>
      </c>
      <c r="N32" s="15">
        <f>IF(A32="","",SUMIFS(Operations!$H$5:$H$404,Operations!$A$5:$A$404,A32,Operations!$I$5:$I$404,"&lt;&gt;Done"))</f>
        <v/>
      </c>
      <c r="O32" s="21">
        <f>IF(OR(A32="",K32="Done"),"",IF(AND(OR(K32="Released",K32="In progress"),J32="Not ready"),"Released before ready",IF(M32="","",IF(M32&lt;0,"LATE",IF(M32&lt;=2,"Due in 2 days or less","")))))</f>
        <v/>
      </c>
    </row>
    <row r="33">
      <c r="A33" s="13" t="n"/>
      <c r="B33" s="13" t="n"/>
      <c r="C33" s="13" t="n"/>
      <c r="D33" s="13" t="n"/>
      <c r="E33" s="20" t="n"/>
      <c r="F33" s="13" t="n"/>
      <c r="G33" s="13" t="n"/>
      <c r="H33" s="13" t="n"/>
      <c r="I33" s="13" t="n"/>
      <c r="J33" s="21">
        <f>IF(A33="","",IF(AND(F33="Yes",G33="Yes",H33="Yes",I33="Yes"),"Ready","Not ready"))</f>
        <v/>
      </c>
      <c r="K33" s="13" t="n"/>
      <c r="L33" s="13" t="n"/>
      <c r="M33" s="22">
        <f>IF(OR(A33="",E33=""),"",E33-TODAY())</f>
        <v/>
      </c>
      <c r="N33" s="15">
        <f>IF(A33="","",SUMIFS(Operations!$H$5:$H$404,Operations!$A$5:$A$404,A33,Operations!$I$5:$I$404,"&lt;&gt;Done"))</f>
        <v/>
      </c>
      <c r="O33" s="21">
        <f>IF(OR(A33="",K33="Done"),"",IF(AND(OR(K33="Released",K33="In progress"),J33="Not ready"),"Released before ready",IF(M33="","",IF(M33&lt;0,"LATE",IF(M33&lt;=2,"Due in 2 days or less","")))))</f>
        <v/>
      </c>
    </row>
    <row r="34">
      <c r="A34" s="13" t="n"/>
      <c r="B34" s="13" t="n"/>
      <c r="C34" s="13" t="n"/>
      <c r="D34" s="13" t="n"/>
      <c r="E34" s="20" t="n"/>
      <c r="F34" s="13" t="n"/>
      <c r="G34" s="13" t="n"/>
      <c r="H34" s="13" t="n"/>
      <c r="I34" s="13" t="n"/>
      <c r="J34" s="21">
        <f>IF(A34="","",IF(AND(F34="Yes",G34="Yes",H34="Yes",I34="Yes"),"Ready","Not ready"))</f>
        <v/>
      </c>
      <c r="K34" s="13" t="n"/>
      <c r="L34" s="13" t="n"/>
      <c r="M34" s="22">
        <f>IF(OR(A34="",E34=""),"",E34-TODAY())</f>
        <v/>
      </c>
      <c r="N34" s="15">
        <f>IF(A34="","",SUMIFS(Operations!$H$5:$H$404,Operations!$A$5:$A$404,A34,Operations!$I$5:$I$404,"&lt;&gt;Done"))</f>
        <v/>
      </c>
      <c r="O34" s="21">
        <f>IF(OR(A34="",K34="Done"),"",IF(AND(OR(K34="Released",K34="In progress"),J34="Not ready"),"Released before ready",IF(M34="","",IF(M34&lt;0,"LATE",IF(M34&lt;=2,"Due in 2 days or less","")))))</f>
        <v/>
      </c>
    </row>
    <row r="35">
      <c r="A35" s="13" t="n"/>
      <c r="B35" s="13" t="n"/>
      <c r="C35" s="13" t="n"/>
      <c r="D35" s="13" t="n"/>
      <c r="E35" s="20" t="n"/>
      <c r="F35" s="13" t="n"/>
      <c r="G35" s="13" t="n"/>
      <c r="H35" s="13" t="n"/>
      <c r="I35" s="13" t="n"/>
      <c r="J35" s="21">
        <f>IF(A35="","",IF(AND(F35="Yes",G35="Yes",H35="Yes",I35="Yes"),"Ready","Not ready"))</f>
        <v/>
      </c>
      <c r="K35" s="13" t="n"/>
      <c r="L35" s="13" t="n"/>
      <c r="M35" s="22">
        <f>IF(OR(A35="",E35=""),"",E35-TODAY())</f>
        <v/>
      </c>
      <c r="N35" s="15">
        <f>IF(A35="","",SUMIFS(Operations!$H$5:$H$404,Operations!$A$5:$A$404,A35,Operations!$I$5:$I$404,"&lt;&gt;Done"))</f>
        <v/>
      </c>
      <c r="O35" s="21">
        <f>IF(OR(A35="",K35="Done"),"",IF(AND(OR(K35="Released",K35="In progress"),J35="Not ready"),"Released before ready",IF(M35="","",IF(M35&lt;0,"LATE",IF(M35&lt;=2,"Due in 2 days or less","")))))</f>
        <v/>
      </c>
    </row>
    <row r="36">
      <c r="A36" s="13" t="n"/>
      <c r="B36" s="13" t="n"/>
      <c r="C36" s="13" t="n"/>
      <c r="D36" s="13" t="n"/>
      <c r="E36" s="20" t="n"/>
      <c r="F36" s="13" t="n"/>
      <c r="G36" s="13" t="n"/>
      <c r="H36" s="13" t="n"/>
      <c r="I36" s="13" t="n"/>
      <c r="J36" s="21">
        <f>IF(A36="","",IF(AND(F36="Yes",G36="Yes",H36="Yes",I36="Yes"),"Ready","Not ready"))</f>
        <v/>
      </c>
      <c r="K36" s="13" t="n"/>
      <c r="L36" s="13" t="n"/>
      <c r="M36" s="22">
        <f>IF(OR(A36="",E36=""),"",E36-TODAY())</f>
        <v/>
      </c>
      <c r="N36" s="15">
        <f>IF(A36="","",SUMIFS(Operations!$H$5:$H$404,Operations!$A$5:$A$404,A36,Operations!$I$5:$I$404,"&lt;&gt;Done"))</f>
        <v/>
      </c>
      <c r="O36" s="21">
        <f>IF(OR(A36="",K36="Done"),"",IF(AND(OR(K36="Released",K36="In progress"),J36="Not ready"),"Released before ready",IF(M36="","",IF(M36&lt;0,"LATE",IF(M36&lt;=2,"Due in 2 days or less","")))))</f>
        <v/>
      </c>
    </row>
    <row r="37">
      <c r="A37" s="13" t="n"/>
      <c r="B37" s="13" t="n"/>
      <c r="C37" s="13" t="n"/>
      <c r="D37" s="13" t="n"/>
      <c r="E37" s="20" t="n"/>
      <c r="F37" s="13" t="n"/>
      <c r="G37" s="13" t="n"/>
      <c r="H37" s="13" t="n"/>
      <c r="I37" s="13" t="n"/>
      <c r="J37" s="21">
        <f>IF(A37="","",IF(AND(F37="Yes",G37="Yes",H37="Yes",I37="Yes"),"Ready","Not ready"))</f>
        <v/>
      </c>
      <c r="K37" s="13" t="n"/>
      <c r="L37" s="13" t="n"/>
      <c r="M37" s="22">
        <f>IF(OR(A37="",E37=""),"",E37-TODAY())</f>
        <v/>
      </c>
      <c r="N37" s="15">
        <f>IF(A37="","",SUMIFS(Operations!$H$5:$H$404,Operations!$A$5:$A$404,A37,Operations!$I$5:$I$404,"&lt;&gt;Done"))</f>
        <v/>
      </c>
      <c r="O37" s="21">
        <f>IF(OR(A37="",K37="Done"),"",IF(AND(OR(K37="Released",K37="In progress"),J37="Not ready"),"Released before ready",IF(M37="","",IF(M37&lt;0,"LATE",IF(M37&lt;=2,"Due in 2 days or less","")))))</f>
        <v/>
      </c>
    </row>
    <row r="38">
      <c r="A38" s="13" t="n"/>
      <c r="B38" s="13" t="n"/>
      <c r="C38" s="13" t="n"/>
      <c r="D38" s="13" t="n"/>
      <c r="E38" s="20" t="n"/>
      <c r="F38" s="13" t="n"/>
      <c r="G38" s="13" t="n"/>
      <c r="H38" s="13" t="n"/>
      <c r="I38" s="13" t="n"/>
      <c r="J38" s="21">
        <f>IF(A38="","",IF(AND(F38="Yes",G38="Yes",H38="Yes",I38="Yes"),"Ready","Not ready"))</f>
        <v/>
      </c>
      <c r="K38" s="13" t="n"/>
      <c r="L38" s="13" t="n"/>
      <c r="M38" s="22">
        <f>IF(OR(A38="",E38=""),"",E38-TODAY())</f>
        <v/>
      </c>
      <c r="N38" s="15">
        <f>IF(A38="","",SUMIFS(Operations!$H$5:$H$404,Operations!$A$5:$A$404,A38,Operations!$I$5:$I$404,"&lt;&gt;Done"))</f>
        <v/>
      </c>
      <c r="O38" s="21">
        <f>IF(OR(A38="",K38="Done"),"",IF(AND(OR(K38="Released",K38="In progress"),J38="Not ready"),"Released before ready",IF(M38="","",IF(M38&lt;0,"LATE",IF(M38&lt;=2,"Due in 2 days or less","")))))</f>
        <v/>
      </c>
    </row>
    <row r="39">
      <c r="A39" s="13" t="n"/>
      <c r="B39" s="13" t="n"/>
      <c r="C39" s="13" t="n"/>
      <c r="D39" s="13" t="n"/>
      <c r="E39" s="20" t="n"/>
      <c r="F39" s="13" t="n"/>
      <c r="G39" s="13" t="n"/>
      <c r="H39" s="13" t="n"/>
      <c r="I39" s="13" t="n"/>
      <c r="J39" s="21">
        <f>IF(A39="","",IF(AND(F39="Yes",G39="Yes",H39="Yes",I39="Yes"),"Ready","Not ready"))</f>
        <v/>
      </c>
      <c r="K39" s="13" t="n"/>
      <c r="L39" s="13" t="n"/>
      <c r="M39" s="22">
        <f>IF(OR(A39="",E39=""),"",E39-TODAY())</f>
        <v/>
      </c>
      <c r="N39" s="15">
        <f>IF(A39="","",SUMIFS(Operations!$H$5:$H$404,Operations!$A$5:$A$404,A39,Operations!$I$5:$I$404,"&lt;&gt;Done"))</f>
        <v/>
      </c>
      <c r="O39" s="21">
        <f>IF(OR(A39="",K39="Done"),"",IF(AND(OR(K39="Released",K39="In progress"),J39="Not ready"),"Released before ready",IF(M39="","",IF(M39&lt;0,"LATE",IF(M39&lt;=2,"Due in 2 days or less","")))))</f>
        <v/>
      </c>
    </row>
    <row r="40">
      <c r="A40" s="13" t="n"/>
      <c r="B40" s="13" t="n"/>
      <c r="C40" s="13" t="n"/>
      <c r="D40" s="13" t="n"/>
      <c r="E40" s="20" t="n"/>
      <c r="F40" s="13" t="n"/>
      <c r="G40" s="13" t="n"/>
      <c r="H40" s="13" t="n"/>
      <c r="I40" s="13" t="n"/>
      <c r="J40" s="21">
        <f>IF(A40="","",IF(AND(F40="Yes",G40="Yes",H40="Yes",I40="Yes"),"Ready","Not ready"))</f>
        <v/>
      </c>
      <c r="K40" s="13" t="n"/>
      <c r="L40" s="13" t="n"/>
      <c r="M40" s="22">
        <f>IF(OR(A40="",E40=""),"",E40-TODAY())</f>
        <v/>
      </c>
      <c r="N40" s="15">
        <f>IF(A40="","",SUMIFS(Operations!$H$5:$H$404,Operations!$A$5:$A$404,A40,Operations!$I$5:$I$404,"&lt;&gt;Done"))</f>
        <v/>
      </c>
      <c r="O40" s="21">
        <f>IF(OR(A40="",K40="Done"),"",IF(AND(OR(K40="Released",K40="In progress"),J40="Not ready"),"Released before ready",IF(M40="","",IF(M40&lt;0,"LATE",IF(M40&lt;=2,"Due in 2 days or less","")))))</f>
        <v/>
      </c>
    </row>
    <row r="41">
      <c r="A41" s="13" t="n"/>
      <c r="B41" s="13" t="n"/>
      <c r="C41" s="13" t="n"/>
      <c r="D41" s="13" t="n"/>
      <c r="E41" s="20" t="n"/>
      <c r="F41" s="13" t="n"/>
      <c r="G41" s="13" t="n"/>
      <c r="H41" s="13" t="n"/>
      <c r="I41" s="13" t="n"/>
      <c r="J41" s="21">
        <f>IF(A41="","",IF(AND(F41="Yes",G41="Yes",H41="Yes",I41="Yes"),"Ready","Not ready"))</f>
        <v/>
      </c>
      <c r="K41" s="13" t="n"/>
      <c r="L41" s="13" t="n"/>
      <c r="M41" s="22">
        <f>IF(OR(A41="",E41=""),"",E41-TODAY())</f>
        <v/>
      </c>
      <c r="N41" s="15">
        <f>IF(A41="","",SUMIFS(Operations!$H$5:$H$404,Operations!$A$5:$A$404,A41,Operations!$I$5:$I$404,"&lt;&gt;Done"))</f>
        <v/>
      </c>
      <c r="O41" s="21">
        <f>IF(OR(A41="",K41="Done"),"",IF(AND(OR(K41="Released",K41="In progress"),J41="Not ready"),"Released before ready",IF(M41="","",IF(M41&lt;0,"LATE",IF(M41&lt;=2,"Due in 2 days or less","")))))</f>
        <v/>
      </c>
    </row>
    <row r="42">
      <c r="A42" s="13" t="n"/>
      <c r="B42" s="13" t="n"/>
      <c r="C42" s="13" t="n"/>
      <c r="D42" s="13" t="n"/>
      <c r="E42" s="20" t="n"/>
      <c r="F42" s="13" t="n"/>
      <c r="G42" s="13" t="n"/>
      <c r="H42" s="13" t="n"/>
      <c r="I42" s="13" t="n"/>
      <c r="J42" s="21">
        <f>IF(A42="","",IF(AND(F42="Yes",G42="Yes",H42="Yes",I42="Yes"),"Ready","Not ready"))</f>
        <v/>
      </c>
      <c r="K42" s="13" t="n"/>
      <c r="L42" s="13" t="n"/>
      <c r="M42" s="22">
        <f>IF(OR(A42="",E42=""),"",E42-TODAY())</f>
        <v/>
      </c>
      <c r="N42" s="15">
        <f>IF(A42="","",SUMIFS(Operations!$H$5:$H$404,Operations!$A$5:$A$404,A42,Operations!$I$5:$I$404,"&lt;&gt;Done"))</f>
        <v/>
      </c>
      <c r="O42" s="21">
        <f>IF(OR(A42="",K42="Done"),"",IF(AND(OR(K42="Released",K42="In progress"),J42="Not ready"),"Released before ready",IF(M42="","",IF(M42&lt;0,"LATE",IF(M42&lt;=2,"Due in 2 days or less","")))))</f>
        <v/>
      </c>
    </row>
    <row r="43">
      <c r="A43" s="13" t="n"/>
      <c r="B43" s="13" t="n"/>
      <c r="C43" s="13" t="n"/>
      <c r="D43" s="13" t="n"/>
      <c r="E43" s="20" t="n"/>
      <c r="F43" s="13" t="n"/>
      <c r="G43" s="13" t="n"/>
      <c r="H43" s="13" t="n"/>
      <c r="I43" s="13" t="n"/>
      <c r="J43" s="21">
        <f>IF(A43="","",IF(AND(F43="Yes",G43="Yes",H43="Yes",I43="Yes"),"Ready","Not ready"))</f>
        <v/>
      </c>
      <c r="K43" s="13" t="n"/>
      <c r="L43" s="13" t="n"/>
      <c r="M43" s="22">
        <f>IF(OR(A43="",E43=""),"",E43-TODAY())</f>
        <v/>
      </c>
      <c r="N43" s="15">
        <f>IF(A43="","",SUMIFS(Operations!$H$5:$H$404,Operations!$A$5:$A$404,A43,Operations!$I$5:$I$404,"&lt;&gt;Done"))</f>
        <v/>
      </c>
      <c r="O43" s="21">
        <f>IF(OR(A43="",K43="Done"),"",IF(AND(OR(K43="Released",K43="In progress"),J43="Not ready"),"Released before ready",IF(M43="","",IF(M43&lt;0,"LATE",IF(M43&lt;=2,"Due in 2 days or less","")))))</f>
        <v/>
      </c>
    </row>
    <row r="44">
      <c r="A44" s="13" t="n"/>
      <c r="B44" s="13" t="n"/>
      <c r="C44" s="13" t="n"/>
      <c r="D44" s="13" t="n"/>
      <c r="E44" s="20" t="n"/>
      <c r="F44" s="13" t="n"/>
      <c r="G44" s="13" t="n"/>
      <c r="H44" s="13" t="n"/>
      <c r="I44" s="13" t="n"/>
      <c r="J44" s="21">
        <f>IF(A44="","",IF(AND(F44="Yes",G44="Yes",H44="Yes",I44="Yes"),"Ready","Not ready"))</f>
        <v/>
      </c>
      <c r="K44" s="13" t="n"/>
      <c r="L44" s="13" t="n"/>
      <c r="M44" s="22">
        <f>IF(OR(A44="",E44=""),"",E44-TODAY())</f>
        <v/>
      </c>
      <c r="N44" s="15">
        <f>IF(A44="","",SUMIFS(Operations!$H$5:$H$404,Operations!$A$5:$A$404,A44,Operations!$I$5:$I$404,"&lt;&gt;Done"))</f>
        <v/>
      </c>
      <c r="O44" s="21">
        <f>IF(OR(A44="",K44="Done"),"",IF(AND(OR(K44="Released",K44="In progress"),J44="Not ready"),"Released before ready",IF(M44="","",IF(M44&lt;0,"LATE",IF(M44&lt;=2,"Due in 2 days or less","")))))</f>
        <v/>
      </c>
    </row>
    <row r="45">
      <c r="A45" s="13" t="n"/>
      <c r="B45" s="13" t="n"/>
      <c r="C45" s="13" t="n"/>
      <c r="D45" s="13" t="n"/>
      <c r="E45" s="20" t="n"/>
      <c r="F45" s="13" t="n"/>
      <c r="G45" s="13" t="n"/>
      <c r="H45" s="13" t="n"/>
      <c r="I45" s="13" t="n"/>
      <c r="J45" s="21">
        <f>IF(A45="","",IF(AND(F45="Yes",G45="Yes",H45="Yes",I45="Yes"),"Ready","Not ready"))</f>
        <v/>
      </c>
      <c r="K45" s="13" t="n"/>
      <c r="L45" s="13" t="n"/>
      <c r="M45" s="22">
        <f>IF(OR(A45="",E45=""),"",E45-TODAY())</f>
        <v/>
      </c>
      <c r="N45" s="15">
        <f>IF(A45="","",SUMIFS(Operations!$H$5:$H$404,Operations!$A$5:$A$404,A45,Operations!$I$5:$I$404,"&lt;&gt;Done"))</f>
        <v/>
      </c>
      <c r="O45" s="21">
        <f>IF(OR(A45="",K45="Done"),"",IF(AND(OR(K45="Released",K45="In progress"),J45="Not ready"),"Released before ready",IF(M45="","",IF(M45&lt;0,"LATE",IF(M45&lt;=2,"Due in 2 days or less","")))))</f>
        <v/>
      </c>
    </row>
    <row r="46">
      <c r="A46" s="13" t="n"/>
      <c r="B46" s="13" t="n"/>
      <c r="C46" s="13" t="n"/>
      <c r="D46" s="13" t="n"/>
      <c r="E46" s="20" t="n"/>
      <c r="F46" s="13" t="n"/>
      <c r="G46" s="13" t="n"/>
      <c r="H46" s="13" t="n"/>
      <c r="I46" s="13" t="n"/>
      <c r="J46" s="21">
        <f>IF(A46="","",IF(AND(F46="Yes",G46="Yes",H46="Yes",I46="Yes"),"Ready","Not ready"))</f>
        <v/>
      </c>
      <c r="K46" s="13" t="n"/>
      <c r="L46" s="13" t="n"/>
      <c r="M46" s="22">
        <f>IF(OR(A46="",E46=""),"",E46-TODAY())</f>
        <v/>
      </c>
      <c r="N46" s="15">
        <f>IF(A46="","",SUMIFS(Operations!$H$5:$H$404,Operations!$A$5:$A$404,A46,Operations!$I$5:$I$404,"&lt;&gt;Done"))</f>
        <v/>
      </c>
      <c r="O46" s="21">
        <f>IF(OR(A46="",K46="Done"),"",IF(AND(OR(K46="Released",K46="In progress"),J46="Not ready"),"Released before ready",IF(M46="","",IF(M46&lt;0,"LATE",IF(M46&lt;=2,"Due in 2 days or less","")))))</f>
        <v/>
      </c>
    </row>
    <row r="47">
      <c r="A47" s="13" t="n"/>
      <c r="B47" s="13" t="n"/>
      <c r="C47" s="13" t="n"/>
      <c r="D47" s="13" t="n"/>
      <c r="E47" s="20" t="n"/>
      <c r="F47" s="13" t="n"/>
      <c r="G47" s="13" t="n"/>
      <c r="H47" s="13" t="n"/>
      <c r="I47" s="13" t="n"/>
      <c r="J47" s="21">
        <f>IF(A47="","",IF(AND(F47="Yes",G47="Yes",H47="Yes",I47="Yes"),"Ready","Not ready"))</f>
        <v/>
      </c>
      <c r="K47" s="13" t="n"/>
      <c r="L47" s="13" t="n"/>
      <c r="M47" s="22">
        <f>IF(OR(A47="",E47=""),"",E47-TODAY())</f>
        <v/>
      </c>
      <c r="N47" s="15">
        <f>IF(A47="","",SUMIFS(Operations!$H$5:$H$404,Operations!$A$5:$A$404,A47,Operations!$I$5:$I$404,"&lt;&gt;Done"))</f>
        <v/>
      </c>
      <c r="O47" s="21">
        <f>IF(OR(A47="",K47="Done"),"",IF(AND(OR(K47="Released",K47="In progress"),J47="Not ready"),"Released before ready",IF(M47="","",IF(M47&lt;0,"LATE",IF(M47&lt;=2,"Due in 2 days or less","")))))</f>
        <v/>
      </c>
    </row>
    <row r="48">
      <c r="A48" s="13" t="n"/>
      <c r="B48" s="13" t="n"/>
      <c r="C48" s="13" t="n"/>
      <c r="D48" s="13" t="n"/>
      <c r="E48" s="20" t="n"/>
      <c r="F48" s="13" t="n"/>
      <c r="G48" s="13" t="n"/>
      <c r="H48" s="13" t="n"/>
      <c r="I48" s="13" t="n"/>
      <c r="J48" s="21">
        <f>IF(A48="","",IF(AND(F48="Yes",G48="Yes",H48="Yes",I48="Yes"),"Ready","Not ready"))</f>
        <v/>
      </c>
      <c r="K48" s="13" t="n"/>
      <c r="L48" s="13" t="n"/>
      <c r="M48" s="22">
        <f>IF(OR(A48="",E48=""),"",E48-TODAY())</f>
        <v/>
      </c>
      <c r="N48" s="15">
        <f>IF(A48="","",SUMIFS(Operations!$H$5:$H$404,Operations!$A$5:$A$404,A48,Operations!$I$5:$I$404,"&lt;&gt;Done"))</f>
        <v/>
      </c>
      <c r="O48" s="21">
        <f>IF(OR(A48="",K48="Done"),"",IF(AND(OR(K48="Released",K48="In progress"),J48="Not ready"),"Released before ready",IF(M48="","",IF(M48&lt;0,"LATE",IF(M48&lt;=2,"Due in 2 days or less","")))))</f>
        <v/>
      </c>
    </row>
    <row r="49">
      <c r="A49" s="13" t="n"/>
      <c r="B49" s="13" t="n"/>
      <c r="C49" s="13" t="n"/>
      <c r="D49" s="13" t="n"/>
      <c r="E49" s="20" t="n"/>
      <c r="F49" s="13" t="n"/>
      <c r="G49" s="13" t="n"/>
      <c r="H49" s="13" t="n"/>
      <c r="I49" s="13" t="n"/>
      <c r="J49" s="21">
        <f>IF(A49="","",IF(AND(F49="Yes",G49="Yes",H49="Yes",I49="Yes"),"Ready","Not ready"))</f>
        <v/>
      </c>
      <c r="K49" s="13" t="n"/>
      <c r="L49" s="13" t="n"/>
      <c r="M49" s="22">
        <f>IF(OR(A49="",E49=""),"",E49-TODAY())</f>
        <v/>
      </c>
      <c r="N49" s="15">
        <f>IF(A49="","",SUMIFS(Operations!$H$5:$H$404,Operations!$A$5:$A$404,A49,Operations!$I$5:$I$404,"&lt;&gt;Done"))</f>
        <v/>
      </c>
      <c r="O49" s="21">
        <f>IF(OR(A49="",K49="Done"),"",IF(AND(OR(K49="Released",K49="In progress"),J49="Not ready"),"Released before ready",IF(M49="","",IF(M49&lt;0,"LATE",IF(M49&lt;=2,"Due in 2 days or less","")))))</f>
        <v/>
      </c>
    </row>
    <row r="50">
      <c r="A50" s="13" t="n"/>
      <c r="B50" s="13" t="n"/>
      <c r="C50" s="13" t="n"/>
      <c r="D50" s="13" t="n"/>
      <c r="E50" s="20" t="n"/>
      <c r="F50" s="13" t="n"/>
      <c r="G50" s="13" t="n"/>
      <c r="H50" s="13" t="n"/>
      <c r="I50" s="13" t="n"/>
      <c r="J50" s="21">
        <f>IF(A50="","",IF(AND(F50="Yes",G50="Yes",H50="Yes",I50="Yes"),"Ready","Not ready"))</f>
        <v/>
      </c>
      <c r="K50" s="13" t="n"/>
      <c r="L50" s="13" t="n"/>
      <c r="M50" s="22">
        <f>IF(OR(A50="",E50=""),"",E50-TODAY())</f>
        <v/>
      </c>
      <c r="N50" s="15">
        <f>IF(A50="","",SUMIFS(Operations!$H$5:$H$404,Operations!$A$5:$A$404,A50,Operations!$I$5:$I$404,"&lt;&gt;Done"))</f>
        <v/>
      </c>
      <c r="O50" s="21">
        <f>IF(OR(A50="",K50="Done"),"",IF(AND(OR(K50="Released",K50="In progress"),J50="Not ready"),"Released before ready",IF(M50="","",IF(M50&lt;0,"LATE",IF(M50&lt;=2,"Due in 2 days or less","")))))</f>
        <v/>
      </c>
    </row>
    <row r="51">
      <c r="A51" s="13" t="n"/>
      <c r="B51" s="13" t="n"/>
      <c r="C51" s="13" t="n"/>
      <c r="D51" s="13" t="n"/>
      <c r="E51" s="20" t="n"/>
      <c r="F51" s="13" t="n"/>
      <c r="G51" s="13" t="n"/>
      <c r="H51" s="13" t="n"/>
      <c r="I51" s="13" t="n"/>
      <c r="J51" s="21">
        <f>IF(A51="","",IF(AND(F51="Yes",G51="Yes",H51="Yes",I51="Yes"),"Ready","Not ready"))</f>
        <v/>
      </c>
      <c r="K51" s="13" t="n"/>
      <c r="L51" s="13" t="n"/>
      <c r="M51" s="22">
        <f>IF(OR(A51="",E51=""),"",E51-TODAY())</f>
        <v/>
      </c>
      <c r="N51" s="15">
        <f>IF(A51="","",SUMIFS(Operations!$H$5:$H$404,Operations!$A$5:$A$404,A51,Operations!$I$5:$I$404,"&lt;&gt;Done"))</f>
        <v/>
      </c>
      <c r="O51" s="21">
        <f>IF(OR(A51="",K51="Done"),"",IF(AND(OR(K51="Released",K51="In progress"),J51="Not ready"),"Released before ready",IF(M51="","",IF(M51&lt;0,"LATE",IF(M51&lt;=2,"Due in 2 days or less","")))))</f>
        <v/>
      </c>
    </row>
    <row r="52">
      <c r="A52" s="13" t="n"/>
      <c r="B52" s="13" t="n"/>
      <c r="C52" s="13" t="n"/>
      <c r="D52" s="13" t="n"/>
      <c r="E52" s="20" t="n"/>
      <c r="F52" s="13" t="n"/>
      <c r="G52" s="13" t="n"/>
      <c r="H52" s="13" t="n"/>
      <c r="I52" s="13" t="n"/>
      <c r="J52" s="21">
        <f>IF(A52="","",IF(AND(F52="Yes",G52="Yes",H52="Yes",I52="Yes"),"Ready","Not ready"))</f>
        <v/>
      </c>
      <c r="K52" s="13" t="n"/>
      <c r="L52" s="13" t="n"/>
      <c r="M52" s="22">
        <f>IF(OR(A52="",E52=""),"",E52-TODAY())</f>
        <v/>
      </c>
      <c r="N52" s="15">
        <f>IF(A52="","",SUMIFS(Operations!$H$5:$H$404,Operations!$A$5:$A$404,A52,Operations!$I$5:$I$404,"&lt;&gt;Done"))</f>
        <v/>
      </c>
      <c r="O52" s="21">
        <f>IF(OR(A52="",K52="Done"),"",IF(AND(OR(K52="Released",K52="In progress"),J52="Not ready"),"Released before ready",IF(M52="","",IF(M52&lt;0,"LATE",IF(M52&lt;=2,"Due in 2 days or less","")))))</f>
        <v/>
      </c>
    </row>
    <row r="53">
      <c r="A53" s="13" t="n"/>
      <c r="B53" s="13" t="n"/>
      <c r="C53" s="13" t="n"/>
      <c r="D53" s="13" t="n"/>
      <c r="E53" s="20" t="n"/>
      <c r="F53" s="13" t="n"/>
      <c r="G53" s="13" t="n"/>
      <c r="H53" s="13" t="n"/>
      <c r="I53" s="13" t="n"/>
      <c r="J53" s="21">
        <f>IF(A53="","",IF(AND(F53="Yes",G53="Yes",H53="Yes",I53="Yes"),"Ready","Not ready"))</f>
        <v/>
      </c>
      <c r="K53" s="13" t="n"/>
      <c r="L53" s="13" t="n"/>
      <c r="M53" s="22">
        <f>IF(OR(A53="",E53=""),"",E53-TODAY())</f>
        <v/>
      </c>
      <c r="N53" s="15">
        <f>IF(A53="","",SUMIFS(Operations!$H$5:$H$404,Operations!$A$5:$A$404,A53,Operations!$I$5:$I$404,"&lt;&gt;Done"))</f>
        <v/>
      </c>
      <c r="O53" s="21">
        <f>IF(OR(A53="",K53="Done"),"",IF(AND(OR(K53="Released",K53="In progress"),J53="Not ready"),"Released before ready",IF(M53="","",IF(M53&lt;0,"LATE",IF(M53&lt;=2,"Due in 2 days or less","")))))</f>
        <v/>
      </c>
    </row>
    <row r="54">
      <c r="A54" s="13" t="n"/>
      <c r="B54" s="13" t="n"/>
      <c r="C54" s="13" t="n"/>
      <c r="D54" s="13" t="n"/>
      <c r="E54" s="20" t="n"/>
      <c r="F54" s="13" t="n"/>
      <c r="G54" s="13" t="n"/>
      <c r="H54" s="13" t="n"/>
      <c r="I54" s="13" t="n"/>
      <c r="J54" s="21">
        <f>IF(A54="","",IF(AND(F54="Yes",G54="Yes",H54="Yes",I54="Yes"),"Ready","Not ready"))</f>
        <v/>
      </c>
      <c r="K54" s="13" t="n"/>
      <c r="L54" s="13" t="n"/>
      <c r="M54" s="22">
        <f>IF(OR(A54="",E54=""),"",E54-TODAY())</f>
        <v/>
      </c>
      <c r="N54" s="15">
        <f>IF(A54="","",SUMIFS(Operations!$H$5:$H$404,Operations!$A$5:$A$404,A54,Operations!$I$5:$I$404,"&lt;&gt;Done"))</f>
        <v/>
      </c>
      <c r="O54" s="21">
        <f>IF(OR(A54="",K54="Done"),"",IF(AND(OR(K54="Released",K54="In progress"),J54="Not ready"),"Released before ready",IF(M54="","",IF(M54&lt;0,"LATE",IF(M54&lt;=2,"Due in 2 days or less","")))))</f>
        <v/>
      </c>
    </row>
    <row r="55">
      <c r="A55" s="13" t="n"/>
      <c r="B55" s="13" t="n"/>
      <c r="C55" s="13" t="n"/>
      <c r="D55" s="13" t="n"/>
      <c r="E55" s="20" t="n"/>
      <c r="F55" s="13" t="n"/>
      <c r="G55" s="13" t="n"/>
      <c r="H55" s="13" t="n"/>
      <c r="I55" s="13" t="n"/>
      <c r="J55" s="21">
        <f>IF(A55="","",IF(AND(F55="Yes",G55="Yes",H55="Yes",I55="Yes"),"Ready","Not ready"))</f>
        <v/>
      </c>
      <c r="K55" s="13" t="n"/>
      <c r="L55" s="13" t="n"/>
      <c r="M55" s="22">
        <f>IF(OR(A55="",E55=""),"",E55-TODAY())</f>
        <v/>
      </c>
      <c r="N55" s="15">
        <f>IF(A55="","",SUMIFS(Operations!$H$5:$H$404,Operations!$A$5:$A$404,A55,Operations!$I$5:$I$404,"&lt;&gt;Done"))</f>
        <v/>
      </c>
      <c r="O55" s="21">
        <f>IF(OR(A55="",K55="Done"),"",IF(AND(OR(K55="Released",K55="In progress"),J55="Not ready"),"Released before ready",IF(M55="","",IF(M55&lt;0,"LATE",IF(M55&lt;=2,"Due in 2 days or less","")))))</f>
        <v/>
      </c>
    </row>
    <row r="56">
      <c r="A56" s="13" t="n"/>
      <c r="B56" s="13" t="n"/>
      <c r="C56" s="13" t="n"/>
      <c r="D56" s="13" t="n"/>
      <c r="E56" s="20" t="n"/>
      <c r="F56" s="13" t="n"/>
      <c r="G56" s="13" t="n"/>
      <c r="H56" s="13" t="n"/>
      <c r="I56" s="13" t="n"/>
      <c r="J56" s="21">
        <f>IF(A56="","",IF(AND(F56="Yes",G56="Yes",H56="Yes",I56="Yes"),"Ready","Not ready"))</f>
        <v/>
      </c>
      <c r="K56" s="13" t="n"/>
      <c r="L56" s="13" t="n"/>
      <c r="M56" s="22">
        <f>IF(OR(A56="",E56=""),"",E56-TODAY())</f>
        <v/>
      </c>
      <c r="N56" s="15">
        <f>IF(A56="","",SUMIFS(Operations!$H$5:$H$404,Operations!$A$5:$A$404,A56,Operations!$I$5:$I$404,"&lt;&gt;Done"))</f>
        <v/>
      </c>
      <c r="O56" s="21">
        <f>IF(OR(A56="",K56="Done"),"",IF(AND(OR(K56="Released",K56="In progress"),J56="Not ready"),"Released before ready",IF(M56="","",IF(M56&lt;0,"LATE",IF(M56&lt;=2,"Due in 2 days or less","")))))</f>
        <v/>
      </c>
    </row>
    <row r="57">
      <c r="A57" s="13" t="n"/>
      <c r="B57" s="13" t="n"/>
      <c r="C57" s="13" t="n"/>
      <c r="D57" s="13" t="n"/>
      <c r="E57" s="20" t="n"/>
      <c r="F57" s="13" t="n"/>
      <c r="G57" s="13" t="n"/>
      <c r="H57" s="13" t="n"/>
      <c r="I57" s="13" t="n"/>
      <c r="J57" s="21">
        <f>IF(A57="","",IF(AND(F57="Yes",G57="Yes",H57="Yes",I57="Yes"),"Ready","Not ready"))</f>
        <v/>
      </c>
      <c r="K57" s="13" t="n"/>
      <c r="L57" s="13" t="n"/>
      <c r="M57" s="22">
        <f>IF(OR(A57="",E57=""),"",E57-TODAY())</f>
        <v/>
      </c>
      <c r="N57" s="15">
        <f>IF(A57="","",SUMIFS(Operations!$H$5:$H$404,Operations!$A$5:$A$404,A57,Operations!$I$5:$I$404,"&lt;&gt;Done"))</f>
        <v/>
      </c>
      <c r="O57" s="21">
        <f>IF(OR(A57="",K57="Done"),"",IF(AND(OR(K57="Released",K57="In progress"),J57="Not ready"),"Released before ready",IF(M57="","",IF(M57&lt;0,"LATE",IF(M57&lt;=2,"Due in 2 days or less","")))))</f>
        <v/>
      </c>
    </row>
    <row r="58">
      <c r="A58" s="13" t="n"/>
      <c r="B58" s="13" t="n"/>
      <c r="C58" s="13" t="n"/>
      <c r="D58" s="13" t="n"/>
      <c r="E58" s="20" t="n"/>
      <c r="F58" s="13" t="n"/>
      <c r="G58" s="13" t="n"/>
      <c r="H58" s="13" t="n"/>
      <c r="I58" s="13" t="n"/>
      <c r="J58" s="21">
        <f>IF(A58="","",IF(AND(F58="Yes",G58="Yes",H58="Yes",I58="Yes"),"Ready","Not ready"))</f>
        <v/>
      </c>
      <c r="K58" s="13" t="n"/>
      <c r="L58" s="13" t="n"/>
      <c r="M58" s="22">
        <f>IF(OR(A58="",E58=""),"",E58-TODAY())</f>
        <v/>
      </c>
      <c r="N58" s="15">
        <f>IF(A58="","",SUMIFS(Operations!$H$5:$H$404,Operations!$A$5:$A$404,A58,Operations!$I$5:$I$404,"&lt;&gt;Done"))</f>
        <v/>
      </c>
      <c r="O58" s="21">
        <f>IF(OR(A58="",K58="Done"),"",IF(AND(OR(K58="Released",K58="In progress"),J58="Not ready"),"Released before ready",IF(M58="","",IF(M58&lt;0,"LATE",IF(M58&lt;=2,"Due in 2 days or less","")))))</f>
        <v/>
      </c>
    </row>
    <row r="59">
      <c r="A59" s="13" t="n"/>
      <c r="B59" s="13" t="n"/>
      <c r="C59" s="13" t="n"/>
      <c r="D59" s="13" t="n"/>
      <c r="E59" s="20" t="n"/>
      <c r="F59" s="13" t="n"/>
      <c r="G59" s="13" t="n"/>
      <c r="H59" s="13" t="n"/>
      <c r="I59" s="13" t="n"/>
      <c r="J59" s="21">
        <f>IF(A59="","",IF(AND(F59="Yes",G59="Yes",H59="Yes",I59="Yes"),"Ready","Not ready"))</f>
        <v/>
      </c>
      <c r="K59" s="13" t="n"/>
      <c r="L59" s="13" t="n"/>
      <c r="M59" s="22">
        <f>IF(OR(A59="",E59=""),"",E59-TODAY())</f>
        <v/>
      </c>
      <c r="N59" s="15">
        <f>IF(A59="","",SUMIFS(Operations!$H$5:$H$404,Operations!$A$5:$A$404,A59,Operations!$I$5:$I$404,"&lt;&gt;Done"))</f>
        <v/>
      </c>
      <c r="O59" s="21">
        <f>IF(OR(A59="",K59="Done"),"",IF(AND(OR(K59="Released",K59="In progress"),J59="Not ready"),"Released before ready",IF(M59="","",IF(M59&lt;0,"LATE",IF(M59&lt;=2,"Due in 2 days or less","")))))</f>
        <v/>
      </c>
    </row>
    <row r="60">
      <c r="A60" s="13" t="n"/>
      <c r="B60" s="13" t="n"/>
      <c r="C60" s="13" t="n"/>
      <c r="D60" s="13" t="n"/>
      <c r="E60" s="20" t="n"/>
      <c r="F60" s="13" t="n"/>
      <c r="G60" s="13" t="n"/>
      <c r="H60" s="13" t="n"/>
      <c r="I60" s="13" t="n"/>
      <c r="J60" s="21">
        <f>IF(A60="","",IF(AND(F60="Yes",G60="Yes",H60="Yes",I60="Yes"),"Ready","Not ready"))</f>
        <v/>
      </c>
      <c r="K60" s="13" t="n"/>
      <c r="L60" s="13" t="n"/>
      <c r="M60" s="22">
        <f>IF(OR(A60="",E60=""),"",E60-TODAY())</f>
        <v/>
      </c>
      <c r="N60" s="15">
        <f>IF(A60="","",SUMIFS(Operations!$H$5:$H$404,Operations!$A$5:$A$404,A60,Operations!$I$5:$I$404,"&lt;&gt;Done"))</f>
        <v/>
      </c>
      <c r="O60" s="21">
        <f>IF(OR(A60="",K60="Done"),"",IF(AND(OR(K60="Released",K60="In progress"),J60="Not ready"),"Released before ready",IF(M60="","",IF(M60&lt;0,"LATE",IF(M60&lt;=2,"Due in 2 days or less","")))))</f>
        <v/>
      </c>
    </row>
    <row r="61">
      <c r="A61" s="13" t="n"/>
      <c r="B61" s="13" t="n"/>
      <c r="C61" s="13" t="n"/>
      <c r="D61" s="13" t="n"/>
      <c r="E61" s="20" t="n"/>
      <c r="F61" s="13" t="n"/>
      <c r="G61" s="13" t="n"/>
      <c r="H61" s="13" t="n"/>
      <c r="I61" s="13" t="n"/>
      <c r="J61" s="21">
        <f>IF(A61="","",IF(AND(F61="Yes",G61="Yes",H61="Yes",I61="Yes"),"Ready","Not ready"))</f>
        <v/>
      </c>
      <c r="K61" s="13" t="n"/>
      <c r="L61" s="13" t="n"/>
      <c r="M61" s="22">
        <f>IF(OR(A61="",E61=""),"",E61-TODAY())</f>
        <v/>
      </c>
      <c r="N61" s="15">
        <f>IF(A61="","",SUMIFS(Operations!$H$5:$H$404,Operations!$A$5:$A$404,A61,Operations!$I$5:$I$404,"&lt;&gt;Done"))</f>
        <v/>
      </c>
      <c r="O61" s="21">
        <f>IF(OR(A61="",K61="Done"),"",IF(AND(OR(K61="Released",K61="In progress"),J61="Not ready"),"Released before ready",IF(M61="","",IF(M61&lt;0,"LATE",IF(M61&lt;=2,"Due in 2 days or less","")))))</f>
        <v/>
      </c>
    </row>
    <row r="62">
      <c r="A62" s="13" t="n"/>
      <c r="B62" s="13" t="n"/>
      <c r="C62" s="13" t="n"/>
      <c r="D62" s="13" t="n"/>
      <c r="E62" s="20" t="n"/>
      <c r="F62" s="13" t="n"/>
      <c r="G62" s="13" t="n"/>
      <c r="H62" s="13" t="n"/>
      <c r="I62" s="13" t="n"/>
      <c r="J62" s="21">
        <f>IF(A62="","",IF(AND(F62="Yes",G62="Yes",H62="Yes",I62="Yes"),"Ready","Not ready"))</f>
        <v/>
      </c>
      <c r="K62" s="13" t="n"/>
      <c r="L62" s="13" t="n"/>
      <c r="M62" s="22">
        <f>IF(OR(A62="",E62=""),"",E62-TODAY())</f>
        <v/>
      </c>
      <c r="N62" s="15">
        <f>IF(A62="","",SUMIFS(Operations!$H$5:$H$404,Operations!$A$5:$A$404,A62,Operations!$I$5:$I$404,"&lt;&gt;Done"))</f>
        <v/>
      </c>
      <c r="O62" s="21">
        <f>IF(OR(A62="",K62="Done"),"",IF(AND(OR(K62="Released",K62="In progress"),J62="Not ready"),"Released before ready",IF(M62="","",IF(M62&lt;0,"LATE",IF(M62&lt;=2,"Due in 2 days or less","")))))</f>
        <v/>
      </c>
    </row>
    <row r="63">
      <c r="A63" s="13" t="n"/>
      <c r="B63" s="13" t="n"/>
      <c r="C63" s="13" t="n"/>
      <c r="D63" s="13" t="n"/>
      <c r="E63" s="20" t="n"/>
      <c r="F63" s="13" t="n"/>
      <c r="G63" s="13" t="n"/>
      <c r="H63" s="13" t="n"/>
      <c r="I63" s="13" t="n"/>
      <c r="J63" s="21">
        <f>IF(A63="","",IF(AND(F63="Yes",G63="Yes",H63="Yes",I63="Yes"),"Ready","Not ready"))</f>
        <v/>
      </c>
      <c r="K63" s="13" t="n"/>
      <c r="L63" s="13" t="n"/>
      <c r="M63" s="22">
        <f>IF(OR(A63="",E63=""),"",E63-TODAY())</f>
        <v/>
      </c>
      <c r="N63" s="15">
        <f>IF(A63="","",SUMIFS(Operations!$H$5:$H$404,Operations!$A$5:$A$404,A63,Operations!$I$5:$I$404,"&lt;&gt;Done"))</f>
        <v/>
      </c>
      <c r="O63" s="21">
        <f>IF(OR(A63="",K63="Done"),"",IF(AND(OR(K63="Released",K63="In progress"),J63="Not ready"),"Released before ready",IF(M63="","",IF(M63&lt;0,"LATE",IF(M63&lt;=2,"Due in 2 days or less","")))))</f>
        <v/>
      </c>
    </row>
    <row r="64">
      <c r="A64" s="13" t="n"/>
      <c r="B64" s="13" t="n"/>
      <c r="C64" s="13" t="n"/>
      <c r="D64" s="13" t="n"/>
      <c r="E64" s="20" t="n"/>
      <c r="F64" s="13" t="n"/>
      <c r="G64" s="13" t="n"/>
      <c r="H64" s="13" t="n"/>
      <c r="I64" s="13" t="n"/>
      <c r="J64" s="21">
        <f>IF(A64="","",IF(AND(F64="Yes",G64="Yes",H64="Yes",I64="Yes"),"Ready","Not ready"))</f>
        <v/>
      </c>
      <c r="K64" s="13" t="n"/>
      <c r="L64" s="13" t="n"/>
      <c r="M64" s="22">
        <f>IF(OR(A64="",E64=""),"",E64-TODAY())</f>
        <v/>
      </c>
      <c r="N64" s="15">
        <f>IF(A64="","",SUMIFS(Operations!$H$5:$H$404,Operations!$A$5:$A$404,A64,Operations!$I$5:$I$404,"&lt;&gt;Done"))</f>
        <v/>
      </c>
      <c r="O64" s="21">
        <f>IF(OR(A64="",K64="Done"),"",IF(AND(OR(K64="Released",K64="In progress"),J64="Not ready"),"Released before ready",IF(M64="","",IF(M64&lt;0,"LATE",IF(M64&lt;=2,"Due in 2 days or less","")))))</f>
        <v/>
      </c>
    </row>
    <row r="65">
      <c r="A65" s="13" t="n"/>
      <c r="B65" s="13" t="n"/>
      <c r="C65" s="13" t="n"/>
      <c r="D65" s="13" t="n"/>
      <c r="E65" s="20" t="n"/>
      <c r="F65" s="13" t="n"/>
      <c r="G65" s="13" t="n"/>
      <c r="H65" s="13" t="n"/>
      <c r="I65" s="13" t="n"/>
      <c r="J65" s="21">
        <f>IF(A65="","",IF(AND(F65="Yes",G65="Yes",H65="Yes",I65="Yes"),"Ready","Not ready"))</f>
        <v/>
      </c>
      <c r="K65" s="13" t="n"/>
      <c r="L65" s="13" t="n"/>
      <c r="M65" s="22">
        <f>IF(OR(A65="",E65=""),"",E65-TODAY())</f>
        <v/>
      </c>
      <c r="N65" s="15">
        <f>IF(A65="","",SUMIFS(Operations!$H$5:$H$404,Operations!$A$5:$A$404,A65,Operations!$I$5:$I$404,"&lt;&gt;Done"))</f>
        <v/>
      </c>
      <c r="O65" s="21">
        <f>IF(OR(A65="",K65="Done"),"",IF(AND(OR(K65="Released",K65="In progress"),J65="Not ready"),"Released before ready",IF(M65="","",IF(M65&lt;0,"LATE",IF(M65&lt;=2,"Due in 2 days or less","")))))</f>
        <v/>
      </c>
    </row>
    <row r="66">
      <c r="A66" s="13" t="n"/>
      <c r="B66" s="13" t="n"/>
      <c r="C66" s="13" t="n"/>
      <c r="D66" s="13" t="n"/>
      <c r="E66" s="20" t="n"/>
      <c r="F66" s="13" t="n"/>
      <c r="G66" s="13" t="n"/>
      <c r="H66" s="13" t="n"/>
      <c r="I66" s="13" t="n"/>
      <c r="J66" s="21">
        <f>IF(A66="","",IF(AND(F66="Yes",G66="Yes",H66="Yes",I66="Yes"),"Ready","Not ready"))</f>
        <v/>
      </c>
      <c r="K66" s="13" t="n"/>
      <c r="L66" s="13" t="n"/>
      <c r="M66" s="22">
        <f>IF(OR(A66="",E66=""),"",E66-TODAY())</f>
        <v/>
      </c>
      <c r="N66" s="15">
        <f>IF(A66="","",SUMIFS(Operations!$H$5:$H$404,Operations!$A$5:$A$404,A66,Operations!$I$5:$I$404,"&lt;&gt;Done"))</f>
        <v/>
      </c>
      <c r="O66" s="21">
        <f>IF(OR(A66="",K66="Done"),"",IF(AND(OR(K66="Released",K66="In progress"),J66="Not ready"),"Released before ready",IF(M66="","",IF(M66&lt;0,"LATE",IF(M66&lt;=2,"Due in 2 days or less","")))))</f>
        <v/>
      </c>
    </row>
    <row r="67">
      <c r="A67" s="13" t="n"/>
      <c r="B67" s="13" t="n"/>
      <c r="C67" s="13" t="n"/>
      <c r="D67" s="13" t="n"/>
      <c r="E67" s="20" t="n"/>
      <c r="F67" s="13" t="n"/>
      <c r="G67" s="13" t="n"/>
      <c r="H67" s="13" t="n"/>
      <c r="I67" s="13" t="n"/>
      <c r="J67" s="21">
        <f>IF(A67="","",IF(AND(F67="Yes",G67="Yes",H67="Yes",I67="Yes"),"Ready","Not ready"))</f>
        <v/>
      </c>
      <c r="K67" s="13" t="n"/>
      <c r="L67" s="13" t="n"/>
      <c r="M67" s="22">
        <f>IF(OR(A67="",E67=""),"",E67-TODAY())</f>
        <v/>
      </c>
      <c r="N67" s="15">
        <f>IF(A67="","",SUMIFS(Operations!$H$5:$H$404,Operations!$A$5:$A$404,A67,Operations!$I$5:$I$404,"&lt;&gt;Done"))</f>
        <v/>
      </c>
      <c r="O67" s="21">
        <f>IF(OR(A67="",K67="Done"),"",IF(AND(OR(K67="Released",K67="In progress"),J67="Not ready"),"Released before ready",IF(M67="","",IF(M67&lt;0,"LATE",IF(M67&lt;=2,"Due in 2 days or less","")))))</f>
        <v/>
      </c>
    </row>
    <row r="68">
      <c r="A68" s="13" t="n"/>
      <c r="B68" s="13" t="n"/>
      <c r="C68" s="13" t="n"/>
      <c r="D68" s="13" t="n"/>
      <c r="E68" s="20" t="n"/>
      <c r="F68" s="13" t="n"/>
      <c r="G68" s="13" t="n"/>
      <c r="H68" s="13" t="n"/>
      <c r="I68" s="13" t="n"/>
      <c r="J68" s="21">
        <f>IF(A68="","",IF(AND(F68="Yes",G68="Yes",H68="Yes",I68="Yes"),"Ready","Not ready"))</f>
        <v/>
      </c>
      <c r="K68" s="13" t="n"/>
      <c r="L68" s="13" t="n"/>
      <c r="M68" s="22">
        <f>IF(OR(A68="",E68=""),"",E68-TODAY())</f>
        <v/>
      </c>
      <c r="N68" s="15">
        <f>IF(A68="","",SUMIFS(Operations!$H$5:$H$404,Operations!$A$5:$A$404,A68,Operations!$I$5:$I$404,"&lt;&gt;Done"))</f>
        <v/>
      </c>
      <c r="O68" s="21">
        <f>IF(OR(A68="",K68="Done"),"",IF(AND(OR(K68="Released",K68="In progress"),J68="Not ready"),"Released before ready",IF(M68="","",IF(M68&lt;0,"LATE",IF(M68&lt;=2,"Due in 2 days or less","")))))</f>
        <v/>
      </c>
    </row>
    <row r="69">
      <c r="A69" s="13" t="n"/>
      <c r="B69" s="13" t="n"/>
      <c r="C69" s="13" t="n"/>
      <c r="D69" s="13" t="n"/>
      <c r="E69" s="20" t="n"/>
      <c r="F69" s="13" t="n"/>
      <c r="G69" s="13" t="n"/>
      <c r="H69" s="13" t="n"/>
      <c r="I69" s="13" t="n"/>
      <c r="J69" s="21">
        <f>IF(A69="","",IF(AND(F69="Yes",G69="Yes",H69="Yes",I69="Yes"),"Ready","Not ready"))</f>
        <v/>
      </c>
      <c r="K69" s="13" t="n"/>
      <c r="L69" s="13" t="n"/>
      <c r="M69" s="22">
        <f>IF(OR(A69="",E69=""),"",E69-TODAY())</f>
        <v/>
      </c>
      <c r="N69" s="15">
        <f>IF(A69="","",SUMIFS(Operations!$H$5:$H$404,Operations!$A$5:$A$404,A69,Operations!$I$5:$I$404,"&lt;&gt;Done"))</f>
        <v/>
      </c>
      <c r="O69" s="21">
        <f>IF(OR(A69="",K69="Done"),"",IF(AND(OR(K69="Released",K69="In progress"),J69="Not ready"),"Released before ready",IF(M69="","",IF(M69&lt;0,"LATE",IF(M69&lt;=2,"Due in 2 days or less","")))))</f>
        <v/>
      </c>
    </row>
    <row r="70">
      <c r="A70" s="13" t="n"/>
      <c r="B70" s="13" t="n"/>
      <c r="C70" s="13" t="n"/>
      <c r="D70" s="13" t="n"/>
      <c r="E70" s="20" t="n"/>
      <c r="F70" s="13" t="n"/>
      <c r="G70" s="13" t="n"/>
      <c r="H70" s="13" t="n"/>
      <c r="I70" s="13" t="n"/>
      <c r="J70" s="21">
        <f>IF(A70="","",IF(AND(F70="Yes",G70="Yes",H70="Yes",I70="Yes"),"Ready","Not ready"))</f>
        <v/>
      </c>
      <c r="K70" s="13" t="n"/>
      <c r="L70" s="13" t="n"/>
      <c r="M70" s="22">
        <f>IF(OR(A70="",E70=""),"",E70-TODAY())</f>
        <v/>
      </c>
      <c r="N70" s="15">
        <f>IF(A70="","",SUMIFS(Operations!$H$5:$H$404,Operations!$A$5:$A$404,A70,Operations!$I$5:$I$404,"&lt;&gt;Done"))</f>
        <v/>
      </c>
      <c r="O70" s="21">
        <f>IF(OR(A70="",K70="Done"),"",IF(AND(OR(K70="Released",K70="In progress"),J70="Not ready"),"Released before ready",IF(M70="","",IF(M70&lt;0,"LATE",IF(M70&lt;=2,"Due in 2 days or less","")))))</f>
        <v/>
      </c>
    </row>
    <row r="71">
      <c r="A71" s="13" t="n"/>
      <c r="B71" s="13" t="n"/>
      <c r="C71" s="13" t="n"/>
      <c r="D71" s="13" t="n"/>
      <c r="E71" s="20" t="n"/>
      <c r="F71" s="13" t="n"/>
      <c r="G71" s="13" t="n"/>
      <c r="H71" s="13" t="n"/>
      <c r="I71" s="13" t="n"/>
      <c r="J71" s="21">
        <f>IF(A71="","",IF(AND(F71="Yes",G71="Yes",H71="Yes",I71="Yes"),"Ready","Not ready"))</f>
        <v/>
      </c>
      <c r="K71" s="13" t="n"/>
      <c r="L71" s="13" t="n"/>
      <c r="M71" s="22">
        <f>IF(OR(A71="",E71=""),"",E71-TODAY())</f>
        <v/>
      </c>
      <c r="N71" s="15">
        <f>IF(A71="","",SUMIFS(Operations!$H$5:$H$404,Operations!$A$5:$A$404,A71,Operations!$I$5:$I$404,"&lt;&gt;Done"))</f>
        <v/>
      </c>
      <c r="O71" s="21">
        <f>IF(OR(A71="",K71="Done"),"",IF(AND(OR(K71="Released",K71="In progress"),J71="Not ready"),"Released before ready",IF(M71="","",IF(M71&lt;0,"LATE",IF(M71&lt;=2,"Due in 2 days or less","")))))</f>
        <v/>
      </c>
    </row>
    <row r="72">
      <c r="A72" s="13" t="n"/>
      <c r="B72" s="13" t="n"/>
      <c r="C72" s="13" t="n"/>
      <c r="D72" s="13" t="n"/>
      <c r="E72" s="20" t="n"/>
      <c r="F72" s="13" t="n"/>
      <c r="G72" s="13" t="n"/>
      <c r="H72" s="13" t="n"/>
      <c r="I72" s="13" t="n"/>
      <c r="J72" s="21">
        <f>IF(A72="","",IF(AND(F72="Yes",G72="Yes",H72="Yes",I72="Yes"),"Ready","Not ready"))</f>
        <v/>
      </c>
      <c r="K72" s="13" t="n"/>
      <c r="L72" s="13" t="n"/>
      <c r="M72" s="22">
        <f>IF(OR(A72="",E72=""),"",E72-TODAY())</f>
        <v/>
      </c>
      <c r="N72" s="15">
        <f>IF(A72="","",SUMIFS(Operations!$H$5:$H$404,Operations!$A$5:$A$404,A72,Operations!$I$5:$I$404,"&lt;&gt;Done"))</f>
        <v/>
      </c>
      <c r="O72" s="21">
        <f>IF(OR(A72="",K72="Done"),"",IF(AND(OR(K72="Released",K72="In progress"),J72="Not ready"),"Released before ready",IF(M72="","",IF(M72&lt;0,"LATE",IF(M72&lt;=2,"Due in 2 days or less","")))))</f>
        <v/>
      </c>
    </row>
    <row r="73">
      <c r="A73" s="13" t="n"/>
      <c r="B73" s="13" t="n"/>
      <c r="C73" s="13" t="n"/>
      <c r="D73" s="13" t="n"/>
      <c r="E73" s="20" t="n"/>
      <c r="F73" s="13" t="n"/>
      <c r="G73" s="13" t="n"/>
      <c r="H73" s="13" t="n"/>
      <c r="I73" s="13" t="n"/>
      <c r="J73" s="21">
        <f>IF(A73="","",IF(AND(F73="Yes",G73="Yes",H73="Yes",I73="Yes"),"Ready","Not ready"))</f>
        <v/>
      </c>
      <c r="K73" s="13" t="n"/>
      <c r="L73" s="13" t="n"/>
      <c r="M73" s="22">
        <f>IF(OR(A73="",E73=""),"",E73-TODAY())</f>
        <v/>
      </c>
      <c r="N73" s="15">
        <f>IF(A73="","",SUMIFS(Operations!$H$5:$H$404,Operations!$A$5:$A$404,A73,Operations!$I$5:$I$404,"&lt;&gt;Done"))</f>
        <v/>
      </c>
      <c r="O73" s="21">
        <f>IF(OR(A73="",K73="Done"),"",IF(AND(OR(K73="Released",K73="In progress"),J73="Not ready"),"Released before ready",IF(M73="","",IF(M73&lt;0,"LATE",IF(M73&lt;=2,"Due in 2 days or less","")))))</f>
        <v/>
      </c>
    </row>
    <row r="74">
      <c r="A74" s="13" t="n"/>
      <c r="B74" s="13" t="n"/>
      <c r="C74" s="13" t="n"/>
      <c r="D74" s="13" t="n"/>
      <c r="E74" s="20" t="n"/>
      <c r="F74" s="13" t="n"/>
      <c r="G74" s="13" t="n"/>
      <c r="H74" s="13" t="n"/>
      <c r="I74" s="13" t="n"/>
      <c r="J74" s="21">
        <f>IF(A74="","",IF(AND(F74="Yes",G74="Yes",H74="Yes",I74="Yes"),"Ready","Not ready"))</f>
        <v/>
      </c>
      <c r="K74" s="13" t="n"/>
      <c r="L74" s="13" t="n"/>
      <c r="M74" s="22">
        <f>IF(OR(A74="",E74=""),"",E74-TODAY())</f>
        <v/>
      </c>
      <c r="N74" s="15">
        <f>IF(A74="","",SUMIFS(Operations!$H$5:$H$404,Operations!$A$5:$A$404,A74,Operations!$I$5:$I$404,"&lt;&gt;Done"))</f>
        <v/>
      </c>
      <c r="O74" s="21">
        <f>IF(OR(A74="",K74="Done"),"",IF(AND(OR(K74="Released",K74="In progress"),J74="Not ready"),"Released before ready",IF(M74="","",IF(M74&lt;0,"LATE",IF(M74&lt;=2,"Due in 2 days or less","")))))</f>
        <v/>
      </c>
    </row>
    <row r="75">
      <c r="A75" s="13" t="n"/>
      <c r="B75" s="13" t="n"/>
      <c r="C75" s="13" t="n"/>
      <c r="D75" s="13" t="n"/>
      <c r="E75" s="20" t="n"/>
      <c r="F75" s="13" t="n"/>
      <c r="G75" s="13" t="n"/>
      <c r="H75" s="13" t="n"/>
      <c r="I75" s="13" t="n"/>
      <c r="J75" s="21">
        <f>IF(A75="","",IF(AND(F75="Yes",G75="Yes",H75="Yes",I75="Yes"),"Ready","Not ready"))</f>
        <v/>
      </c>
      <c r="K75" s="13" t="n"/>
      <c r="L75" s="13" t="n"/>
      <c r="M75" s="22">
        <f>IF(OR(A75="",E75=""),"",E75-TODAY())</f>
        <v/>
      </c>
      <c r="N75" s="15">
        <f>IF(A75="","",SUMIFS(Operations!$H$5:$H$404,Operations!$A$5:$A$404,A75,Operations!$I$5:$I$404,"&lt;&gt;Done"))</f>
        <v/>
      </c>
      <c r="O75" s="21">
        <f>IF(OR(A75="",K75="Done"),"",IF(AND(OR(K75="Released",K75="In progress"),J75="Not ready"),"Released before ready",IF(M75="","",IF(M75&lt;0,"LATE",IF(M75&lt;=2,"Due in 2 days or less","")))))</f>
        <v/>
      </c>
    </row>
    <row r="76">
      <c r="A76" s="13" t="n"/>
      <c r="B76" s="13" t="n"/>
      <c r="C76" s="13" t="n"/>
      <c r="D76" s="13" t="n"/>
      <c r="E76" s="20" t="n"/>
      <c r="F76" s="13" t="n"/>
      <c r="G76" s="13" t="n"/>
      <c r="H76" s="13" t="n"/>
      <c r="I76" s="13" t="n"/>
      <c r="J76" s="21">
        <f>IF(A76="","",IF(AND(F76="Yes",G76="Yes",H76="Yes",I76="Yes"),"Ready","Not ready"))</f>
        <v/>
      </c>
      <c r="K76" s="13" t="n"/>
      <c r="L76" s="13" t="n"/>
      <c r="M76" s="22">
        <f>IF(OR(A76="",E76=""),"",E76-TODAY())</f>
        <v/>
      </c>
      <c r="N76" s="15">
        <f>IF(A76="","",SUMIFS(Operations!$H$5:$H$404,Operations!$A$5:$A$404,A76,Operations!$I$5:$I$404,"&lt;&gt;Done"))</f>
        <v/>
      </c>
      <c r="O76" s="21">
        <f>IF(OR(A76="",K76="Done"),"",IF(AND(OR(K76="Released",K76="In progress"),J76="Not ready"),"Released before ready",IF(M76="","",IF(M76&lt;0,"LATE",IF(M76&lt;=2,"Due in 2 days or less","")))))</f>
        <v/>
      </c>
    </row>
    <row r="77">
      <c r="A77" s="13" t="n"/>
      <c r="B77" s="13" t="n"/>
      <c r="C77" s="13" t="n"/>
      <c r="D77" s="13" t="n"/>
      <c r="E77" s="20" t="n"/>
      <c r="F77" s="13" t="n"/>
      <c r="G77" s="13" t="n"/>
      <c r="H77" s="13" t="n"/>
      <c r="I77" s="13" t="n"/>
      <c r="J77" s="21">
        <f>IF(A77="","",IF(AND(F77="Yes",G77="Yes",H77="Yes",I77="Yes"),"Ready","Not ready"))</f>
        <v/>
      </c>
      <c r="K77" s="13" t="n"/>
      <c r="L77" s="13" t="n"/>
      <c r="M77" s="22">
        <f>IF(OR(A77="",E77=""),"",E77-TODAY())</f>
        <v/>
      </c>
      <c r="N77" s="15">
        <f>IF(A77="","",SUMIFS(Operations!$H$5:$H$404,Operations!$A$5:$A$404,A77,Operations!$I$5:$I$404,"&lt;&gt;Done"))</f>
        <v/>
      </c>
      <c r="O77" s="21">
        <f>IF(OR(A77="",K77="Done"),"",IF(AND(OR(K77="Released",K77="In progress"),J77="Not ready"),"Released before ready",IF(M77="","",IF(M77&lt;0,"LATE",IF(M77&lt;=2,"Due in 2 days or less","")))))</f>
        <v/>
      </c>
    </row>
    <row r="78">
      <c r="A78" s="13" t="n"/>
      <c r="B78" s="13" t="n"/>
      <c r="C78" s="13" t="n"/>
      <c r="D78" s="13" t="n"/>
      <c r="E78" s="20" t="n"/>
      <c r="F78" s="13" t="n"/>
      <c r="G78" s="13" t="n"/>
      <c r="H78" s="13" t="n"/>
      <c r="I78" s="13" t="n"/>
      <c r="J78" s="21">
        <f>IF(A78="","",IF(AND(F78="Yes",G78="Yes",H78="Yes",I78="Yes"),"Ready","Not ready"))</f>
        <v/>
      </c>
      <c r="K78" s="13" t="n"/>
      <c r="L78" s="13" t="n"/>
      <c r="M78" s="22">
        <f>IF(OR(A78="",E78=""),"",E78-TODAY())</f>
        <v/>
      </c>
      <c r="N78" s="15">
        <f>IF(A78="","",SUMIFS(Operations!$H$5:$H$404,Operations!$A$5:$A$404,A78,Operations!$I$5:$I$404,"&lt;&gt;Done"))</f>
        <v/>
      </c>
      <c r="O78" s="21">
        <f>IF(OR(A78="",K78="Done"),"",IF(AND(OR(K78="Released",K78="In progress"),J78="Not ready"),"Released before ready",IF(M78="","",IF(M78&lt;0,"LATE",IF(M78&lt;=2,"Due in 2 days or less","")))))</f>
        <v/>
      </c>
    </row>
    <row r="79">
      <c r="A79" s="13" t="n"/>
      <c r="B79" s="13" t="n"/>
      <c r="C79" s="13" t="n"/>
      <c r="D79" s="13" t="n"/>
      <c r="E79" s="20" t="n"/>
      <c r="F79" s="13" t="n"/>
      <c r="G79" s="13" t="n"/>
      <c r="H79" s="13" t="n"/>
      <c r="I79" s="13" t="n"/>
      <c r="J79" s="21">
        <f>IF(A79="","",IF(AND(F79="Yes",G79="Yes",H79="Yes",I79="Yes"),"Ready","Not ready"))</f>
        <v/>
      </c>
      <c r="K79" s="13" t="n"/>
      <c r="L79" s="13" t="n"/>
      <c r="M79" s="22">
        <f>IF(OR(A79="",E79=""),"",E79-TODAY())</f>
        <v/>
      </c>
      <c r="N79" s="15">
        <f>IF(A79="","",SUMIFS(Operations!$H$5:$H$404,Operations!$A$5:$A$404,A79,Operations!$I$5:$I$404,"&lt;&gt;Done"))</f>
        <v/>
      </c>
      <c r="O79" s="21">
        <f>IF(OR(A79="",K79="Done"),"",IF(AND(OR(K79="Released",K79="In progress"),J79="Not ready"),"Released before ready",IF(M79="","",IF(M79&lt;0,"LATE",IF(M79&lt;=2,"Due in 2 days or less","")))))</f>
        <v/>
      </c>
    </row>
    <row r="80">
      <c r="A80" s="13" t="n"/>
      <c r="B80" s="13" t="n"/>
      <c r="C80" s="13" t="n"/>
      <c r="D80" s="13" t="n"/>
      <c r="E80" s="20" t="n"/>
      <c r="F80" s="13" t="n"/>
      <c r="G80" s="13" t="n"/>
      <c r="H80" s="13" t="n"/>
      <c r="I80" s="13" t="n"/>
      <c r="J80" s="21">
        <f>IF(A80="","",IF(AND(F80="Yes",G80="Yes",H80="Yes",I80="Yes"),"Ready","Not ready"))</f>
        <v/>
      </c>
      <c r="K80" s="13" t="n"/>
      <c r="L80" s="13" t="n"/>
      <c r="M80" s="22">
        <f>IF(OR(A80="",E80=""),"",E80-TODAY())</f>
        <v/>
      </c>
      <c r="N80" s="15">
        <f>IF(A80="","",SUMIFS(Operations!$H$5:$H$404,Operations!$A$5:$A$404,A80,Operations!$I$5:$I$404,"&lt;&gt;Done"))</f>
        <v/>
      </c>
      <c r="O80" s="21">
        <f>IF(OR(A80="",K80="Done"),"",IF(AND(OR(K80="Released",K80="In progress"),J80="Not ready"),"Released before ready",IF(M80="","",IF(M80&lt;0,"LATE",IF(M80&lt;=2,"Due in 2 days or less","")))))</f>
        <v/>
      </c>
    </row>
    <row r="81">
      <c r="A81" s="13" t="n"/>
      <c r="B81" s="13" t="n"/>
      <c r="C81" s="13" t="n"/>
      <c r="D81" s="13" t="n"/>
      <c r="E81" s="20" t="n"/>
      <c r="F81" s="13" t="n"/>
      <c r="G81" s="13" t="n"/>
      <c r="H81" s="13" t="n"/>
      <c r="I81" s="13" t="n"/>
      <c r="J81" s="21">
        <f>IF(A81="","",IF(AND(F81="Yes",G81="Yes",H81="Yes",I81="Yes"),"Ready","Not ready"))</f>
        <v/>
      </c>
      <c r="K81" s="13" t="n"/>
      <c r="L81" s="13" t="n"/>
      <c r="M81" s="22">
        <f>IF(OR(A81="",E81=""),"",E81-TODAY())</f>
        <v/>
      </c>
      <c r="N81" s="15">
        <f>IF(A81="","",SUMIFS(Operations!$H$5:$H$404,Operations!$A$5:$A$404,A81,Operations!$I$5:$I$404,"&lt;&gt;Done"))</f>
        <v/>
      </c>
      <c r="O81" s="21">
        <f>IF(OR(A81="",K81="Done"),"",IF(AND(OR(K81="Released",K81="In progress"),J81="Not ready"),"Released before ready",IF(M81="","",IF(M81&lt;0,"LATE",IF(M81&lt;=2,"Due in 2 days or less","")))))</f>
        <v/>
      </c>
    </row>
    <row r="82">
      <c r="A82" s="13" t="n"/>
      <c r="B82" s="13" t="n"/>
      <c r="C82" s="13" t="n"/>
      <c r="D82" s="13" t="n"/>
      <c r="E82" s="20" t="n"/>
      <c r="F82" s="13" t="n"/>
      <c r="G82" s="13" t="n"/>
      <c r="H82" s="13" t="n"/>
      <c r="I82" s="13" t="n"/>
      <c r="J82" s="21">
        <f>IF(A82="","",IF(AND(F82="Yes",G82="Yes",H82="Yes",I82="Yes"),"Ready","Not ready"))</f>
        <v/>
      </c>
      <c r="K82" s="13" t="n"/>
      <c r="L82" s="13" t="n"/>
      <c r="M82" s="22">
        <f>IF(OR(A82="",E82=""),"",E82-TODAY())</f>
        <v/>
      </c>
      <c r="N82" s="15">
        <f>IF(A82="","",SUMIFS(Operations!$H$5:$H$404,Operations!$A$5:$A$404,A82,Operations!$I$5:$I$404,"&lt;&gt;Done"))</f>
        <v/>
      </c>
      <c r="O82" s="21">
        <f>IF(OR(A82="",K82="Done"),"",IF(AND(OR(K82="Released",K82="In progress"),J82="Not ready"),"Released before ready",IF(M82="","",IF(M82&lt;0,"LATE",IF(M82&lt;=2,"Due in 2 days or less","")))))</f>
        <v/>
      </c>
    </row>
    <row r="83">
      <c r="A83" s="13" t="n"/>
      <c r="B83" s="13" t="n"/>
      <c r="C83" s="13" t="n"/>
      <c r="D83" s="13" t="n"/>
      <c r="E83" s="20" t="n"/>
      <c r="F83" s="13" t="n"/>
      <c r="G83" s="13" t="n"/>
      <c r="H83" s="13" t="n"/>
      <c r="I83" s="13" t="n"/>
      <c r="J83" s="21">
        <f>IF(A83="","",IF(AND(F83="Yes",G83="Yes",H83="Yes",I83="Yes"),"Ready","Not ready"))</f>
        <v/>
      </c>
      <c r="K83" s="13" t="n"/>
      <c r="L83" s="13" t="n"/>
      <c r="M83" s="22">
        <f>IF(OR(A83="",E83=""),"",E83-TODAY())</f>
        <v/>
      </c>
      <c r="N83" s="15">
        <f>IF(A83="","",SUMIFS(Operations!$H$5:$H$404,Operations!$A$5:$A$404,A83,Operations!$I$5:$I$404,"&lt;&gt;Done"))</f>
        <v/>
      </c>
      <c r="O83" s="21">
        <f>IF(OR(A83="",K83="Done"),"",IF(AND(OR(K83="Released",K83="In progress"),J83="Not ready"),"Released before ready",IF(M83="","",IF(M83&lt;0,"LATE",IF(M83&lt;=2,"Due in 2 days or less","")))))</f>
        <v/>
      </c>
    </row>
    <row r="84">
      <c r="A84" s="13" t="n"/>
      <c r="B84" s="13" t="n"/>
      <c r="C84" s="13" t="n"/>
      <c r="D84" s="13" t="n"/>
      <c r="E84" s="20" t="n"/>
      <c r="F84" s="13" t="n"/>
      <c r="G84" s="13" t="n"/>
      <c r="H84" s="13" t="n"/>
      <c r="I84" s="13" t="n"/>
      <c r="J84" s="21">
        <f>IF(A84="","",IF(AND(F84="Yes",G84="Yes",H84="Yes",I84="Yes"),"Ready","Not ready"))</f>
        <v/>
      </c>
      <c r="K84" s="13" t="n"/>
      <c r="L84" s="13" t="n"/>
      <c r="M84" s="22">
        <f>IF(OR(A84="",E84=""),"",E84-TODAY())</f>
        <v/>
      </c>
      <c r="N84" s="15">
        <f>IF(A84="","",SUMIFS(Operations!$H$5:$H$404,Operations!$A$5:$A$404,A84,Operations!$I$5:$I$404,"&lt;&gt;Done"))</f>
        <v/>
      </c>
      <c r="O84" s="21">
        <f>IF(OR(A84="",K84="Done"),"",IF(AND(OR(K84="Released",K84="In progress"),J84="Not ready"),"Released before ready",IF(M84="","",IF(M84&lt;0,"LATE",IF(M84&lt;=2,"Due in 2 days or less","")))))</f>
        <v/>
      </c>
    </row>
    <row r="85">
      <c r="A85" s="13" t="n"/>
      <c r="B85" s="13" t="n"/>
      <c r="C85" s="13" t="n"/>
      <c r="D85" s="13" t="n"/>
      <c r="E85" s="20" t="n"/>
      <c r="F85" s="13" t="n"/>
      <c r="G85" s="13" t="n"/>
      <c r="H85" s="13" t="n"/>
      <c r="I85" s="13" t="n"/>
      <c r="J85" s="21">
        <f>IF(A85="","",IF(AND(F85="Yes",G85="Yes",H85="Yes",I85="Yes"),"Ready","Not ready"))</f>
        <v/>
      </c>
      <c r="K85" s="13" t="n"/>
      <c r="L85" s="13" t="n"/>
      <c r="M85" s="22">
        <f>IF(OR(A85="",E85=""),"",E85-TODAY())</f>
        <v/>
      </c>
      <c r="N85" s="15">
        <f>IF(A85="","",SUMIFS(Operations!$H$5:$H$404,Operations!$A$5:$A$404,A85,Operations!$I$5:$I$404,"&lt;&gt;Done"))</f>
        <v/>
      </c>
      <c r="O85" s="21">
        <f>IF(OR(A85="",K85="Done"),"",IF(AND(OR(K85="Released",K85="In progress"),J85="Not ready"),"Released before ready",IF(M85="","",IF(M85&lt;0,"LATE",IF(M85&lt;=2,"Due in 2 days or less","")))))</f>
        <v/>
      </c>
    </row>
    <row r="86">
      <c r="A86" s="13" t="n"/>
      <c r="B86" s="13" t="n"/>
      <c r="C86" s="13" t="n"/>
      <c r="D86" s="13" t="n"/>
      <c r="E86" s="20" t="n"/>
      <c r="F86" s="13" t="n"/>
      <c r="G86" s="13" t="n"/>
      <c r="H86" s="13" t="n"/>
      <c r="I86" s="13" t="n"/>
      <c r="J86" s="21">
        <f>IF(A86="","",IF(AND(F86="Yes",G86="Yes",H86="Yes",I86="Yes"),"Ready","Not ready"))</f>
        <v/>
      </c>
      <c r="K86" s="13" t="n"/>
      <c r="L86" s="13" t="n"/>
      <c r="M86" s="22">
        <f>IF(OR(A86="",E86=""),"",E86-TODAY())</f>
        <v/>
      </c>
      <c r="N86" s="15">
        <f>IF(A86="","",SUMIFS(Operations!$H$5:$H$404,Operations!$A$5:$A$404,A86,Operations!$I$5:$I$404,"&lt;&gt;Done"))</f>
        <v/>
      </c>
      <c r="O86" s="21">
        <f>IF(OR(A86="",K86="Done"),"",IF(AND(OR(K86="Released",K86="In progress"),J86="Not ready"),"Released before ready",IF(M86="","",IF(M86&lt;0,"LATE",IF(M86&lt;=2,"Due in 2 days or less","")))))</f>
        <v/>
      </c>
    </row>
    <row r="87">
      <c r="A87" s="13" t="n"/>
      <c r="B87" s="13" t="n"/>
      <c r="C87" s="13" t="n"/>
      <c r="D87" s="13" t="n"/>
      <c r="E87" s="20" t="n"/>
      <c r="F87" s="13" t="n"/>
      <c r="G87" s="13" t="n"/>
      <c r="H87" s="13" t="n"/>
      <c r="I87" s="13" t="n"/>
      <c r="J87" s="21">
        <f>IF(A87="","",IF(AND(F87="Yes",G87="Yes",H87="Yes",I87="Yes"),"Ready","Not ready"))</f>
        <v/>
      </c>
      <c r="K87" s="13" t="n"/>
      <c r="L87" s="13" t="n"/>
      <c r="M87" s="22">
        <f>IF(OR(A87="",E87=""),"",E87-TODAY())</f>
        <v/>
      </c>
      <c r="N87" s="15">
        <f>IF(A87="","",SUMIFS(Operations!$H$5:$H$404,Operations!$A$5:$A$404,A87,Operations!$I$5:$I$404,"&lt;&gt;Done"))</f>
        <v/>
      </c>
      <c r="O87" s="21">
        <f>IF(OR(A87="",K87="Done"),"",IF(AND(OR(K87="Released",K87="In progress"),J87="Not ready"),"Released before ready",IF(M87="","",IF(M87&lt;0,"LATE",IF(M87&lt;=2,"Due in 2 days or less","")))))</f>
        <v/>
      </c>
    </row>
    <row r="88">
      <c r="A88" s="13" t="n"/>
      <c r="B88" s="13" t="n"/>
      <c r="C88" s="13" t="n"/>
      <c r="D88" s="13" t="n"/>
      <c r="E88" s="20" t="n"/>
      <c r="F88" s="13" t="n"/>
      <c r="G88" s="13" t="n"/>
      <c r="H88" s="13" t="n"/>
      <c r="I88" s="13" t="n"/>
      <c r="J88" s="21">
        <f>IF(A88="","",IF(AND(F88="Yes",G88="Yes",H88="Yes",I88="Yes"),"Ready","Not ready"))</f>
        <v/>
      </c>
      <c r="K88" s="13" t="n"/>
      <c r="L88" s="13" t="n"/>
      <c r="M88" s="22">
        <f>IF(OR(A88="",E88=""),"",E88-TODAY())</f>
        <v/>
      </c>
      <c r="N88" s="15">
        <f>IF(A88="","",SUMIFS(Operations!$H$5:$H$404,Operations!$A$5:$A$404,A88,Operations!$I$5:$I$404,"&lt;&gt;Done"))</f>
        <v/>
      </c>
      <c r="O88" s="21">
        <f>IF(OR(A88="",K88="Done"),"",IF(AND(OR(K88="Released",K88="In progress"),J88="Not ready"),"Released before ready",IF(M88="","",IF(M88&lt;0,"LATE",IF(M88&lt;=2,"Due in 2 days or less","")))))</f>
        <v/>
      </c>
    </row>
    <row r="89">
      <c r="A89" s="13" t="n"/>
      <c r="B89" s="13" t="n"/>
      <c r="C89" s="13" t="n"/>
      <c r="D89" s="13" t="n"/>
      <c r="E89" s="20" t="n"/>
      <c r="F89" s="13" t="n"/>
      <c r="G89" s="13" t="n"/>
      <c r="H89" s="13" t="n"/>
      <c r="I89" s="13" t="n"/>
      <c r="J89" s="21">
        <f>IF(A89="","",IF(AND(F89="Yes",G89="Yes",H89="Yes",I89="Yes"),"Ready","Not ready"))</f>
        <v/>
      </c>
      <c r="K89" s="13" t="n"/>
      <c r="L89" s="13" t="n"/>
      <c r="M89" s="22">
        <f>IF(OR(A89="",E89=""),"",E89-TODAY())</f>
        <v/>
      </c>
      <c r="N89" s="15">
        <f>IF(A89="","",SUMIFS(Operations!$H$5:$H$404,Operations!$A$5:$A$404,A89,Operations!$I$5:$I$404,"&lt;&gt;Done"))</f>
        <v/>
      </c>
      <c r="O89" s="21">
        <f>IF(OR(A89="",K89="Done"),"",IF(AND(OR(K89="Released",K89="In progress"),J89="Not ready"),"Released before ready",IF(M89="","",IF(M89&lt;0,"LATE",IF(M89&lt;=2,"Due in 2 days or less","")))))</f>
        <v/>
      </c>
    </row>
    <row r="90">
      <c r="A90" s="13" t="n"/>
      <c r="B90" s="13" t="n"/>
      <c r="C90" s="13" t="n"/>
      <c r="D90" s="13" t="n"/>
      <c r="E90" s="20" t="n"/>
      <c r="F90" s="13" t="n"/>
      <c r="G90" s="13" t="n"/>
      <c r="H90" s="13" t="n"/>
      <c r="I90" s="13" t="n"/>
      <c r="J90" s="21">
        <f>IF(A90="","",IF(AND(F90="Yes",G90="Yes",H90="Yes",I90="Yes"),"Ready","Not ready"))</f>
        <v/>
      </c>
      <c r="K90" s="13" t="n"/>
      <c r="L90" s="13" t="n"/>
      <c r="M90" s="22">
        <f>IF(OR(A90="",E90=""),"",E90-TODAY())</f>
        <v/>
      </c>
      <c r="N90" s="15">
        <f>IF(A90="","",SUMIFS(Operations!$H$5:$H$404,Operations!$A$5:$A$404,A90,Operations!$I$5:$I$404,"&lt;&gt;Done"))</f>
        <v/>
      </c>
      <c r="O90" s="21">
        <f>IF(OR(A90="",K90="Done"),"",IF(AND(OR(K90="Released",K90="In progress"),J90="Not ready"),"Released before ready",IF(M90="","",IF(M90&lt;0,"LATE",IF(M90&lt;=2,"Due in 2 days or less","")))))</f>
        <v/>
      </c>
    </row>
    <row r="91">
      <c r="A91" s="13" t="n"/>
      <c r="B91" s="13" t="n"/>
      <c r="C91" s="13" t="n"/>
      <c r="D91" s="13" t="n"/>
      <c r="E91" s="20" t="n"/>
      <c r="F91" s="13" t="n"/>
      <c r="G91" s="13" t="n"/>
      <c r="H91" s="13" t="n"/>
      <c r="I91" s="13" t="n"/>
      <c r="J91" s="21">
        <f>IF(A91="","",IF(AND(F91="Yes",G91="Yes",H91="Yes",I91="Yes"),"Ready","Not ready"))</f>
        <v/>
      </c>
      <c r="K91" s="13" t="n"/>
      <c r="L91" s="13" t="n"/>
      <c r="M91" s="22">
        <f>IF(OR(A91="",E91=""),"",E91-TODAY())</f>
        <v/>
      </c>
      <c r="N91" s="15">
        <f>IF(A91="","",SUMIFS(Operations!$H$5:$H$404,Operations!$A$5:$A$404,A91,Operations!$I$5:$I$404,"&lt;&gt;Done"))</f>
        <v/>
      </c>
      <c r="O91" s="21">
        <f>IF(OR(A91="",K91="Done"),"",IF(AND(OR(K91="Released",K91="In progress"),J91="Not ready"),"Released before ready",IF(M91="","",IF(M91&lt;0,"LATE",IF(M91&lt;=2,"Due in 2 days or less","")))))</f>
        <v/>
      </c>
    </row>
    <row r="92">
      <c r="A92" s="13" t="n"/>
      <c r="B92" s="13" t="n"/>
      <c r="C92" s="13" t="n"/>
      <c r="D92" s="13" t="n"/>
      <c r="E92" s="20" t="n"/>
      <c r="F92" s="13" t="n"/>
      <c r="G92" s="13" t="n"/>
      <c r="H92" s="13" t="n"/>
      <c r="I92" s="13" t="n"/>
      <c r="J92" s="21">
        <f>IF(A92="","",IF(AND(F92="Yes",G92="Yes",H92="Yes",I92="Yes"),"Ready","Not ready"))</f>
        <v/>
      </c>
      <c r="K92" s="13" t="n"/>
      <c r="L92" s="13" t="n"/>
      <c r="M92" s="22">
        <f>IF(OR(A92="",E92=""),"",E92-TODAY())</f>
        <v/>
      </c>
      <c r="N92" s="15">
        <f>IF(A92="","",SUMIFS(Operations!$H$5:$H$404,Operations!$A$5:$A$404,A92,Operations!$I$5:$I$404,"&lt;&gt;Done"))</f>
        <v/>
      </c>
      <c r="O92" s="21">
        <f>IF(OR(A92="",K92="Done"),"",IF(AND(OR(K92="Released",K92="In progress"),J92="Not ready"),"Released before ready",IF(M92="","",IF(M92&lt;0,"LATE",IF(M92&lt;=2,"Due in 2 days or less","")))))</f>
        <v/>
      </c>
    </row>
    <row r="93">
      <c r="A93" s="13" t="n"/>
      <c r="B93" s="13" t="n"/>
      <c r="C93" s="13" t="n"/>
      <c r="D93" s="13" t="n"/>
      <c r="E93" s="20" t="n"/>
      <c r="F93" s="13" t="n"/>
      <c r="G93" s="13" t="n"/>
      <c r="H93" s="13" t="n"/>
      <c r="I93" s="13" t="n"/>
      <c r="J93" s="21">
        <f>IF(A93="","",IF(AND(F93="Yes",G93="Yes",H93="Yes",I93="Yes"),"Ready","Not ready"))</f>
        <v/>
      </c>
      <c r="K93" s="13" t="n"/>
      <c r="L93" s="13" t="n"/>
      <c r="M93" s="22">
        <f>IF(OR(A93="",E93=""),"",E93-TODAY())</f>
        <v/>
      </c>
      <c r="N93" s="15">
        <f>IF(A93="","",SUMIFS(Operations!$H$5:$H$404,Operations!$A$5:$A$404,A93,Operations!$I$5:$I$404,"&lt;&gt;Done"))</f>
        <v/>
      </c>
      <c r="O93" s="21">
        <f>IF(OR(A93="",K93="Done"),"",IF(AND(OR(K93="Released",K93="In progress"),J93="Not ready"),"Released before ready",IF(M93="","",IF(M93&lt;0,"LATE",IF(M93&lt;=2,"Due in 2 days or less","")))))</f>
        <v/>
      </c>
    </row>
    <row r="94">
      <c r="A94" s="13" t="n"/>
      <c r="B94" s="13" t="n"/>
      <c r="C94" s="13" t="n"/>
      <c r="D94" s="13" t="n"/>
      <c r="E94" s="20" t="n"/>
      <c r="F94" s="13" t="n"/>
      <c r="G94" s="13" t="n"/>
      <c r="H94" s="13" t="n"/>
      <c r="I94" s="13" t="n"/>
      <c r="J94" s="21">
        <f>IF(A94="","",IF(AND(F94="Yes",G94="Yes",H94="Yes",I94="Yes"),"Ready","Not ready"))</f>
        <v/>
      </c>
      <c r="K94" s="13" t="n"/>
      <c r="L94" s="13" t="n"/>
      <c r="M94" s="22">
        <f>IF(OR(A94="",E94=""),"",E94-TODAY())</f>
        <v/>
      </c>
      <c r="N94" s="15">
        <f>IF(A94="","",SUMIFS(Operations!$H$5:$H$404,Operations!$A$5:$A$404,A94,Operations!$I$5:$I$404,"&lt;&gt;Done"))</f>
        <v/>
      </c>
      <c r="O94" s="21">
        <f>IF(OR(A94="",K94="Done"),"",IF(AND(OR(K94="Released",K94="In progress"),J94="Not ready"),"Released before ready",IF(M94="","",IF(M94&lt;0,"LATE",IF(M94&lt;=2,"Due in 2 days or less","")))))</f>
        <v/>
      </c>
    </row>
    <row r="95">
      <c r="A95" s="13" t="n"/>
      <c r="B95" s="13" t="n"/>
      <c r="C95" s="13" t="n"/>
      <c r="D95" s="13" t="n"/>
      <c r="E95" s="20" t="n"/>
      <c r="F95" s="13" t="n"/>
      <c r="G95" s="13" t="n"/>
      <c r="H95" s="13" t="n"/>
      <c r="I95" s="13" t="n"/>
      <c r="J95" s="21">
        <f>IF(A95="","",IF(AND(F95="Yes",G95="Yes",H95="Yes",I95="Yes"),"Ready","Not ready"))</f>
        <v/>
      </c>
      <c r="K95" s="13" t="n"/>
      <c r="L95" s="13" t="n"/>
      <c r="M95" s="22">
        <f>IF(OR(A95="",E95=""),"",E95-TODAY())</f>
        <v/>
      </c>
      <c r="N95" s="15">
        <f>IF(A95="","",SUMIFS(Operations!$H$5:$H$404,Operations!$A$5:$A$404,A95,Operations!$I$5:$I$404,"&lt;&gt;Done"))</f>
        <v/>
      </c>
      <c r="O95" s="21">
        <f>IF(OR(A95="",K95="Done"),"",IF(AND(OR(K95="Released",K95="In progress"),J95="Not ready"),"Released before ready",IF(M95="","",IF(M95&lt;0,"LATE",IF(M95&lt;=2,"Due in 2 days or less","")))))</f>
        <v/>
      </c>
    </row>
    <row r="96">
      <c r="A96" s="13" t="n"/>
      <c r="B96" s="13" t="n"/>
      <c r="C96" s="13" t="n"/>
      <c r="D96" s="13" t="n"/>
      <c r="E96" s="20" t="n"/>
      <c r="F96" s="13" t="n"/>
      <c r="G96" s="13" t="n"/>
      <c r="H96" s="13" t="n"/>
      <c r="I96" s="13" t="n"/>
      <c r="J96" s="21">
        <f>IF(A96="","",IF(AND(F96="Yes",G96="Yes",H96="Yes",I96="Yes"),"Ready","Not ready"))</f>
        <v/>
      </c>
      <c r="K96" s="13" t="n"/>
      <c r="L96" s="13" t="n"/>
      <c r="M96" s="22">
        <f>IF(OR(A96="",E96=""),"",E96-TODAY())</f>
        <v/>
      </c>
      <c r="N96" s="15">
        <f>IF(A96="","",SUMIFS(Operations!$H$5:$H$404,Operations!$A$5:$A$404,A96,Operations!$I$5:$I$404,"&lt;&gt;Done"))</f>
        <v/>
      </c>
      <c r="O96" s="21">
        <f>IF(OR(A96="",K96="Done"),"",IF(AND(OR(K96="Released",K96="In progress"),J96="Not ready"),"Released before ready",IF(M96="","",IF(M96&lt;0,"LATE",IF(M96&lt;=2,"Due in 2 days or less","")))))</f>
        <v/>
      </c>
    </row>
    <row r="97">
      <c r="A97" s="13" t="n"/>
      <c r="B97" s="13" t="n"/>
      <c r="C97" s="13" t="n"/>
      <c r="D97" s="13" t="n"/>
      <c r="E97" s="20" t="n"/>
      <c r="F97" s="13" t="n"/>
      <c r="G97" s="13" t="n"/>
      <c r="H97" s="13" t="n"/>
      <c r="I97" s="13" t="n"/>
      <c r="J97" s="21">
        <f>IF(A97="","",IF(AND(F97="Yes",G97="Yes",H97="Yes",I97="Yes"),"Ready","Not ready"))</f>
        <v/>
      </c>
      <c r="K97" s="13" t="n"/>
      <c r="L97" s="13" t="n"/>
      <c r="M97" s="22">
        <f>IF(OR(A97="",E97=""),"",E97-TODAY())</f>
        <v/>
      </c>
      <c r="N97" s="15">
        <f>IF(A97="","",SUMIFS(Operations!$H$5:$H$404,Operations!$A$5:$A$404,A97,Operations!$I$5:$I$404,"&lt;&gt;Done"))</f>
        <v/>
      </c>
      <c r="O97" s="21">
        <f>IF(OR(A97="",K97="Done"),"",IF(AND(OR(K97="Released",K97="In progress"),J97="Not ready"),"Released before ready",IF(M97="","",IF(M97&lt;0,"LATE",IF(M97&lt;=2,"Due in 2 days or less","")))))</f>
        <v/>
      </c>
    </row>
    <row r="98">
      <c r="A98" s="13" t="n"/>
      <c r="B98" s="13" t="n"/>
      <c r="C98" s="13" t="n"/>
      <c r="D98" s="13" t="n"/>
      <c r="E98" s="20" t="n"/>
      <c r="F98" s="13" t="n"/>
      <c r="G98" s="13" t="n"/>
      <c r="H98" s="13" t="n"/>
      <c r="I98" s="13" t="n"/>
      <c r="J98" s="21">
        <f>IF(A98="","",IF(AND(F98="Yes",G98="Yes",H98="Yes",I98="Yes"),"Ready","Not ready"))</f>
        <v/>
      </c>
      <c r="K98" s="13" t="n"/>
      <c r="L98" s="13" t="n"/>
      <c r="M98" s="22">
        <f>IF(OR(A98="",E98=""),"",E98-TODAY())</f>
        <v/>
      </c>
      <c r="N98" s="15">
        <f>IF(A98="","",SUMIFS(Operations!$H$5:$H$404,Operations!$A$5:$A$404,A98,Operations!$I$5:$I$404,"&lt;&gt;Done"))</f>
        <v/>
      </c>
      <c r="O98" s="21">
        <f>IF(OR(A98="",K98="Done"),"",IF(AND(OR(K98="Released",K98="In progress"),J98="Not ready"),"Released before ready",IF(M98="","",IF(M98&lt;0,"LATE",IF(M98&lt;=2,"Due in 2 days or less","")))))</f>
        <v/>
      </c>
    </row>
    <row r="99">
      <c r="A99" s="13" t="n"/>
      <c r="B99" s="13" t="n"/>
      <c r="C99" s="13" t="n"/>
      <c r="D99" s="13" t="n"/>
      <c r="E99" s="20" t="n"/>
      <c r="F99" s="13" t="n"/>
      <c r="G99" s="13" t="n"/>
      <c r="H99" s="13" t="n"/>
      <c r="I99" s="13" t="n"/>
      <c r="J99" s="21">
        <f>IF(A99="","",IF(AND(F99="Yes",G99="Yes",H99="Yes",I99="Yes"),"Ready","Not ready"))</f>
        <v/>
      </c>
      <c r="K99" s="13" t="n"/>
      <c r="L99" s="13" t="n"/>
      <c r="M99" s="22">
        <f>IF(OR(A99="",E99=""),"",E99-TODAY())</f>
        <v/>
      </c>
      <c r="N99" s="15">
        <f>IF(A99="","",SUMIFS(Operations!$H$5:$H$404,Operations!$A$5:$A$404,A99,Operations!$I$5:$I$404,"&lt;&gt;Done"))</f>
        <v/>
      </c>
      <c r="O99" s="21">
        <f>IF(OR(A99="",K99="Done"),"",IF(AND(OR(K99="Released",K99="In progress"),J99="Not ready"),"Released before ready",IF(M99="","",IF(M99&lt;0,"LATE",IF(M99&lt;=2,"Due in 2 days or less","")))))</f>
        <v/>
      </c>
    </row>
    <row r="100">
      <c r="A100" s="13" t="n"/>
      <c r="B100" s="13" t="n"/>
      <c r="C100" s="13" t="n"/>
      <c r="D100" s="13" t="n"/>
      <c r="E100" s="20" t="n"/>
      <c r="F100" s="13" t="n"/>
      <c r="G100" s="13" t="n"/>
      <c r="H100" s="13" t="n"/>
      <c r="I100" s="13" t="n"/>
      <c r="J100" s="21">
        <f>IF(A100="","",IF(AND(F100="Yes",G100="Yes",H100="Yes",I100="Yes"),"Ready","Not ready"))</f>
        <v/>
      </c>
      <c r="K100" s="13" t="n"/>
      <c r="L100" s="13" t="n"/>
      <c r="M100" s="22">
        <f>IF(OR(A100="",E100=""),"",E100-TODAY())</f>
        <v/>
      </c>
      <c r="N100" s="15">
        <f>IF(A100="","",SUMIFS(Operations!$H$5:$H$404,Operations!$A$5:$A$404,A100,Operations!$I$5:$I$404,"&lt;&gt;Done"))</f>
        <v/>
      </c>
      <c r="O100" s="21">
        <f>IF(OR(A100="",K100="Done"),"",IF(AND(OR(K100="Released",K100="In progress"),J100="Not ready"),"Released before ready",IF(M100="","",IF(M100&lt;0,"LATE",IF(M100&lt;=2,"Due in 2 days or less","")))))</f>
        <v/>
      </c>
    </row>
    <row r="101">
      <c r="A101" s="13" t="n"/>
      <c r="B101" s="13" t="n"/>
      <c r="C101" s="13" t="n"/>
      <c r="D101" s="13" t="n"/>
      <c r="E101" s="20" t="n"/>
      <c r="F101" s="13" t="n"/>
      <c r="G101" s="13" t="n"/>
      <c r="H101" s="13" t="n"/>
      <c r="I101" s="13" t="n"/>
      <c r="J101" s="21">
        <f>IF(A101="","",IF(AND(F101="Yes",G101="Yes",H101="Yes",I101="Yes"),"Ready","Not ready"))</f>
        <v/>
      </c>
      <c r="K101" s="13" t="n"/>
      <c r="L101" s="13" t="n"/>
      <c r="M101" s="22">
        <f>IF(OR(A101="",E101=""),"",E101-TODAY())</f>
        <v/>
      </c>
      <c r="N101" s="15">
        <f>IF(A101="","",SUMIFS(Operations!$H$5:$H$404,Operations!$A$5:$A$404,A101,Operations!$I$5:$I$404,"&lt;&gt;Done"))</f>
        <v/>
      </c>
      <c r="O101" s="21">
        <f>IF(OR(A101="",K101="Done"),"",IF(AND(OR(K101="Released",K101="In progress"),J101="Not ready"),"Released before ready",IF(M101="","",IF(M101&lt;0,"LATE",IF(M101&lt;=2,"Due in 2 days or less","")))))</f>
        <v/>
      </c>
    </row>
    <row r="102">
      <c r="A102" s="13" t="n"/>
      <c r="B102" s="13" t="n"/>
      <c r="C102" s="13" t="n"/>
      <c r="D102" s="13" t="n"/>
      <c r="E102" s="20" t="n"/>
      <c r="F102" s="13" t="n"/>
      <c r="G102" s="13" t="n"/>
      <c r="H102" s="13" t="n"/>
      <c r="I102" s="13" t="n"/>
      <c r="J102" s="21">
        <f>IF(A102="","",IF(AND(F102="Yes",G102="Yes",H102="Yes",I102="Yes"),"Ready","Not ready"))</f>
        <v/>
      </c>
      <c r="K102" s="13" t="n"/>
      <c r="L102" s="13" t="n"/>
      <c r="M102" s="22">
        <f>IF(OR(A102="",E102=""),"",E102-TODAY())</f>
        <v/>
      </c>
      <c r="N102" s="15">
        <f>IF(A102="","",SUMIFS(Operations!$H$5:$H$404,Operations!$A$5:$A$404,A102,Operations!$I$5:$I$404,"&lt;&gt;Done"))</f>
        <v/>
      </c>
      <c r="O102" s="21">
        <f>IF(OR(A102="",K102="Done"),"",IF(AND(OR(K102="Released",K102="In progress"),J102="Not ready"),"Released before ready",IF(M102="","",IF(M102&lt;0,"LATE",IF(M102&lt;=2,"Due in 2 days or less","")))))</f>
        <v/>
      </c>
    </row>
    <row r="103">
      <c r="A103" s="13" t="n"/>
      <c r="B103" s="13" t="n"/>
      <c r="C103" s="13" t="n"/>
      <c r="D103" s="13" t="n"/>
      <c r="E103" s="20" t="n"/>
      <c r="F103" s="13" t="n"/>
      <c r="G103" s="13" t="n"/>
      <c r="H103" s="13" t="n"/>
      <c r="I103" s="13" t="n"/>
      <c r="J103" s="21">
        <f>IF(A103="","",IF(AND(F103="Yes",G103="Yes",H103="Yes",I103="Yes"),"Ready","Not ready"))</f>
        <v/>
      </c>
      <c r="K103" s="13" t="n"/>
      <c r="L103" s="13" t="n"/>
      <c r="M103" s="22">
        <f>IF(OR(A103="",E103=""),"",E103-TODAY())</f>
        <v/>
      </c>
      <c r="N103" s="15">
        <f>IF(A103="","",SUMIFS(Operations!$H$5:$H$404,Operations!$A$5:$A$404,A103,Operations!$I$5:$I$404,"&lt;&gt;Done"))</f>
        <v/>
      </c>
      <c r="O103" s="21">
        <f>IF(OR(A103="",K103="Done"),"",IF(AND(OR(K103="Released",K103="In progress"),J103="Not ready"),"Released before ready",IF(M103="","",IF(M103&lt;0,"LATE",IF(M103&lt;=2,"Due in 2 days or less","")))))</f>
        <v/>
      </c>
    </row>
    <row r="104">
      <c r="A104" s="13" t="n"/>
      <c r="B104" s="13" t="n"/>
      <c r="C104" s="13" t="n"/>
      <c r="D104" s="13" t="n"/>
      <c r="E104" s="20" t="n"/>
      <c r="F104" s="13" t="n"/>
      <c r="G104" s="13" t="n"/>
      <c r="H104" s="13" t="n"/>
      <c r="I104" s="13" t="n"/>
      <c r="J104" s="21">
        <f>IF(A104="","",IF(AND(F104="Yes",G104="Yes",H104="Yes",I104="Yes"),"Ready","Not ready"))</f>
        <v/>
      </c>
      <c r="K104" s="13" t="n"/>
      <c r="L104" s="13" t="n"/>
      <c r="M104" s="22">
        <f>IF(OR(A104="",E104=""),"",E104-TODAY())</f>
        <v/>
      </c>
      <c r="N104" s="15">
        <f>IF(A104="","",SUMIFS(Operations!$H$5:$H$404,Operations!$A$5:$A$404,A104,Operations!$I$5:$I$404,"&lt;&gt;Done"))</f>
        <v/>
      </c>
      <c r="O104" s="21">
        <f>IF(OR(A104="",K104="Done"),"",IF(AND(OR(K104="Released",K104="In progress"),J104="Not ready"),"Released before ready",IF(M104="","",IF(M104&lt;0,"LATE",IF(M104&lt;=2,"Due in 2 days or less","")))))</f>
        <v/>
      </c>
    </row>
  </sheetData>
  <mergeCells count="1">
    <mergeCell ref="A2:O2"/>
  </mergeCells>
  <conditionalFormatting sqref="J5:J104">
    <cfRule type="cellIs" priority="1" operator="equal" dxfId="2">
      <formula>"Ready"</formula>
    </cfRule>
    <cfRule type="cellIs" priority="2" operator="equal" dxfId="3">
      <formula>"Not ready"</formula>
    </cfRule>
  </conditionalFormatting>
  <conditionalFormatting sqref="O5:O104">
    <cfRule type="expression" priority="3" dxfId="4">
      <formula>LEN(O5)&gt;0</formula>
    </cfRule>
  </conditionalFormatting>
  <dataValidations count="2">
    <dataValidation sqref="F5:I104" showErrorMessage="1" showInputMessage="1" allowBlank="1" type="list">
      <formula1>=Lists!$A$2:$A$3</formula1>
    </dataValidation>
    <dataValidation sqref="K5:K104" showErrorMessage="1" showInputMessage="1" allowBlank="1" type="list">
      <formula1>=Lists!$B$2:$B$6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404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7" customWidth="1" min="2" max="2"/>
    <col width="22" customWidth="1" min="3" max="3"/>
    <col width="22" customWidth="1" min="4" max="4"/>
    <col width="7" customWidth="1" min="5" max="5"/>
    <col width="9" customWidth="1" min="6" max="6"/>
    <col width="10" customWidth="1" min="7" max="7"/>
    <col width="9" customWidth="1" min="8" max="8"/>
    <col width="11" customWidth="1" min="9" max="9"/>
    <col width="11" customWidth="1" min="10" max="10"/>
    <col width="9" customWidth="1" min="11" max="11"/>
    <col width="12" customWidth="1" min="12" max="12"/>
  </cols>
  <sheetData>
    <row r="1">
      <c r="A1" s="10" t="inlineStr">
        <is>
          <t>Operations (routing)</t>
        </is>
      </c>
    </row>
    <row r="2" ht="30" customHeight="1">
      <c r="A2" s="11" t="inlineStr">
        <is>
          <t>One row per operation of each job, in order. Total hours = setup + qty x run time. Mark an operation Done when it is finished: that is what keeps the machine load on the Machines tab true.</t>
        </is>
      </c>
    </row>
    <row r="4" ht="32" customHeight="1">
      <c r="A4" s="12" t="inlineStr">
        <is>
          <t>Job no</t>
        </is>
      </c>
      <c r="B4" s="12" t="inlineStr">
        <is>
          <t>Op no</t>
        </is>
      </c>
      <c r="C4" s="12" t="inlineStr">
        <is>
          <t>Operation</t>
        </is>
      </c>
      <c r="D4" s="12" t="inlineStr">
        <is>
          <t>Machine</t>
        </is>
      </c>
      <c r="E4" s="12" t="inlineStr">
        <is>
          <t>Qty</t>
        </is>
      </c>
      <c r="F4" s="12" t="inlineStr">
        <is>
          <t>Setup hrs</t>
        </is>
      </c>
      <c r="G4" s="12" t="inlineStr">
        <is>
          <t>Run min / piece</t>
        </is>
      </c>
      <c r="H4" s="12" t="inlineStr">
        <is>
          <t>Total hrs</t>
        </is>
      </c>
      <c r="I4" s="12" t="inlineStr">
        <is>
          <t>Status</t>
        </is>
      </c>
      <c r="J4" s="12" t="inlineStr">
        <is>
          <t>Job due date</t>
        </is>
      </c>
      <c r="K4" s="12" t="inlineStr">
        <is>
          <t>Job priority</t>
        </is>
      </c>
      <c r="L4" s="12" t="inlineStr">
        <is>
          <t>Key (job-op)</t>
        </is>
      </c>
    </row>
    <row r="5">
      <c r="A5" s="13" t="inlineStr">
        <is>
          <t>J-1041</t>
        </is>
      </c>
      <c r="B5" s="13" t="n">
        <v>10</v>
      </c>
      <c r="C5" s="13" t="inlineStr">
        <is>
          <t>Turning</t>
        </is>
      </c>
      <c r="D5" s="13" t="inlineStr">
        <is>
          <t>CNC Lathe 1</t>
        </is>
      </c>
      <c r="E5" s="21">
        <f>IF(A5="","",IFERROR(INDEX(Jobs!$D$5:$D$104,MATCH(A5,Jobs!$A$5:$A$104,0)),""))</f>
        <v/>
      </c>
      <c r="F5" s="23" t="n">
        <v>1.5</v>
      </c>
      <c r="G5" s="23" t="n">
        <v>6</v>
      </c>
      <c r="H5" s="15">
        <f>IF(OR(A5="",E5=""),0,F5+E5*G5/60)</f>
        <v/>
      </c>
      <c r="I5" s="13" t="inlineStr">
        <is>
          <t>Done</t>
        </is>
      </c>
      <c r="J5" s="24">
        <f>IF(A5="","",IFERROR(INDEX(Jobs!$E$5:$E$104,MATCH(A5,Jobs!$A$5:$A$104,0)),""))</f>
        <v/>
      </c>
      <c r="K5" s="21">
        <f>IF(A5="","",IFERROR(INDEX(Jobs!$L$5:$L$104,MATCH(A5,Jobs!$A$5:$A$104,0)),""))</f>
        <v/>
      </c>
      <c r="L5" s="21">
        <f>IF(A5="","",A5&amp;"-"&amp;B5)</f>
        <v/>
      </c>
    </row>
    <row r="6">
      <c r="A6" s="13" t="inlineStr">
        <is>
          <t>J-1041</t>
        </is>
      </c>
      <c r="B6" s="13" t="n">
        <v>20</v>
      </c>
      <c r="C6" s="13" t="inlineStr">
        <is>
          <t>Milling - ports</t>
        </is>
      </c>
      <c r="D6" s="13" t="inlineStr">
        <is>
          <t>VMC 1</t>
        </is>
      </c>
      <c r="E6" s="21">
        <f>IF(A6="","",IFERROR(INDEX(Jobs!$D$5:$D$104,MATCH(A6,Jobs!$A$5:$A$104,0)),""))</f>
        <v/>
      </c>
      <c r="F6" s="23" t="n">
        <v>2</v>
      </c>
      <c r="G6" s="23" t="n">
        <v>14</v>
      </c>
      <c r="H6" s="15">
        <f>IF(OR(A6="",E6=""),0,F6+E6*G6/60)</f>
        <v/>
      </c>
      <c r="I6" s="13" t="inlineStr">
        <is>
          <t>Running</t>
        </is>
      </c>
      <c r="J6" s="24">
        <f>IF(A6="","",IFERROR(INDEX(Jobs!$E$5:$E$104,MATCH(A6,Jobs!$A$5:$A$104,0)),""))</f>
        <v/>
      </c>
      <c r="K6" s="21">
        <f>IF(A6="","",IFERROR(INDEX(Jobs!$L$5:$L$104,MATCH(A6,Jobs!$A$5:$A$104,0)),""))</f>
        <v/>
      </c>
      <c r="L6" s="21">
        <f>IF(A6="","",A6&amp;"-"&amp;B6)</f>
        <v/>
      </c>
    </row>
    <row r="7">
      <c r="A7" s="13" t="inlineStr">
        <is>
          <t>J-1041</t>
        </is>
      </c>
      <c r="B7" s="13" t="n">
        <v>30</v>
      </c>
      <c r="C7" s="13" t="inlineStr">
        <is>
          <t>Deburr</t>
        </is>
      </c>
      <c r="D7" s="13" t="inlineStr">
        <is>
          <t>Deburr &amp; Finishing</t>
        </is>
      </c>
      <c r="E7" s="21">
        <f>IF(A7="","",IFERROR(INDEX(Jobs!$D$5:$D$104,MATCH(A7,Jobs!$A$5:$A$104,0)),""))</f>
        <v/>
      </c>
      <c r="F7" s="23" t="n">
        <v>0.3</v>
      </c>
      <c r="G7" s="23" t="n">
        <v>3</v>
      </c>
      <c r="H7" s="15">
        <f>IF(OR(A7="",E7=""),0,F7+E7*G7/60)</f>
        <v/>
      </c>
      <c r="I7" s="13" t="inlineStr">
        <is>
          <t>Waiting</t>
        </is>
      </c>
      <c r="J7" s="24">
        <f>IF(A7="","",IFERROR(INDEX(Jobs!$E$5:$E$104,MATCH(A7,Jobs!$A$5:$A$104,0)),""))</f>
        <v/>
      </c>
      <c r="K7" s="21">
        <f>IF(A7="","",IFERROR(INDEX(Jobs!$L$5:$L$104,MATCH(A7,Jobs!$A$5:$A$104,0)),""))</f>
        <v/>
      </c>
      <c r="L7" s="21">
        <f>IF(A7="","",A7&amp;"-"&amp;B7)</f>
        <v/>
      </c>
    </row>
    <row r="8">
      <c r="A8" s="13" t="inlineStr">
        <is>
          <t>J-1041</t>
        </is>
      </c>
      <c r="B8" s="13" t="n">
        <v>40</v>
      </c>
      <c r="C8" s="13" t="inlineStr">
        <is>
          <t>Inspection</t>
        </is>
      </c>
      <c r="D8" s="13" t="inlineStr">
        <is>
          <t>Final Inspection</t>
        </is>
      </c>
      <c r="E8" s="21">
        <f>IF(A8="","",IFERROR(INDEX(Jobs!$D$5:$D$104,MATCH(A8,Jobs!$A$5:$A$104,0)),""))</f>
        <v/>
      </c>
      <c r="F8" s="23" t="n">
        <v>0.2</v>
      </c>
      <c r="G8" s="23" t="n">
        <v>4</v>
      </c>
      <c r="H8" s="15">
        <f>IF(OR(A8="",E8=""),0,F8+E8*G8/60)</f>
        <v/>
      </c>
      <c r="I8" s="13" t="inlineStr">
        <is>
          <t>Waiting</t>
        </is>
      </c>
      <c r="J8" s="24">
        <f>IF(A8="","",IFERROR(INDEX(Jobs!$E$5:$E$104,MATCH(A8,Jobs!$A$5:$A$104,0)),""))</f>
        <v/>
      </c>
      <c r="K8" s="21">
        <f>IF(A8="","",IFERROR(INDEX(Jobs!$L$5:$L$104,MATCH(A8,Jobs!$A$5:$A$104,0)),""))</f>
        <v/>
      </c>
      <c r="L8" s="21">
        <f>IF(A8="","",A8&amp;"-"&amp;B8)</f>
        <v/>
      </c>
    </row>
    <row r="9">
      <c r="A9" s="13" t="inlineStr">
        <is>
          <t>J-1042</t>
        </is>
      </c>
      <c r="B9" s="13" t="n">
        <v>10</v>
      </c>
      <c r="C9" s="13" t="inlineStr">
        <is>
          <t>Turning</t>
        </is>
      </c>
      <c r="D9" s="13" t="inlineStr">
        <is>
          <t>CNC Lathe 2</t>
        </is>
      </c>
      <c r="E9" s="21">
        <f>IF(A9="","",IFERROR(INDEX(Jobs!$D$5:$D$104,MATCH(A9,Jobs!$A$5:$A$104,0)),""))</f>
        <v/>
      </c>
      <c r="F9" s="23" t="n">
        <v>1</v>
      </c>
      <c r="G9" s="23" t="n">
        <v>4</v>
      </c>
      <c r="H9" s="15">
        <f>IF(OR(A9="",E9=""),0,F9+E9*G9/60)</f>
        <v/>
      </c>
      <c r="I9" s="13" t="inlineStr">
        <is>
          <t>Running</t>
        </is>
      </c>
      <c r="J9" s="24">
        <f>IF(A9="","",IFERROR(INDEX(Jobs!$E$5:$E$104,MATCH(A9,Jobs!$A$5:$A$104,0)),""))</f>
        <v/>
      </c>
      <c r="K9" s="21">
        <f>IF(A9="","",IFERROR(INDEX(Jobs!$L$5:$L$104,MATCH(A9,Jobs!$A$5:$A$104,0)),""))</f>
        <v/>
      </c>
      <c r="L9" s="21">
        <f>IF(A9="","",A9&amp;"-"&amp;B9)</f>
        <v/>
      </c>
    </row>
    <row r="10">
      <c r="A10" s="13" t="inlineStr">
        <is>
          <t>J-1042</t>
        </is>
      </c>
      <c r="B10" s="13" t="n">
        <v>20</v>
      </c>
      <c r="C10" s="13" t="inlineStr">
        <is>
          <t>Keyway milling</t>
        </is>
      </c>
      <c r="D10" s="13" t="inlineStr">
        <is>
          <t>VMC 2</t>
        </is>
      </c>
      <c r="E10" s="21">
        <f>IF(A10="","",IFERROR(INDEX(Jobs!$D$5:$D$104,MATCH(A10,Jobs!$A$5:$A$104,0)),""))</f>
        <v/>
      </c>
      <c r="F10" s="23" t="n">
        <v>1.5</v>
      </c>
      <c r="G10" s="23" t="n">
        <v>3</v>
      </c>
      <c r="H10" s="15">
        <f>IF(OR(A10="",E10=""),0,F10+E10*G10/60)</f>
        <v/>
      </c>
      <c r="I10" s="13" t="inlineStr">
        <is>
          <t>Waiting</t>
        </is>
      </c>
      <c r="J10" s="24">
        <f>IF(A10="","",IFERROR(INDEX(Jobs!$E$5:$E$104,MATCH(A10,Jobs!$A$5:$A$104,0)),""))</f>
        <v/>
      </c>
      <c r="K10" s="21">
        <f>IF(A10="","",IFERROR(INDEX(Jobs!$L$5:$L$104,MATCH(A10,Jobs!$A$5:$A$104,0)),""))</f>
        <v/>
      </c>
      <c r="L10" s="21">
        <f>IF(A10="","",A10&amp;"-"&amp;B10)</f>
        <v/>
      </c>
    </row>
    <row r="11">
      <c r="A11" s="13" t="inlineStr">
        <is>
          <t>J-1042</t>
        </is>
      </c>
      <c r="B11" s="13" t="n">
        <v>30</v>
      </c>
      <c r="C11" s="13" t="inlineStr">
        <is>
          <t>Grinding</t>
        </is>
      </c>
      <c r="D11" s="13" t="inlineStr">
        <is>
          <t>Cylindrical Grinder</t>
        </is>
      </c>
      <c r="E11" s="21">
        <f>IF(A11="","",IFERROR(INDEX(Jobs!$D$5:$D$104,MATCH(A11,Jobs!$A$5:$A$104,0)),""))</f>
        <v/>
      </c>
      <c r="F11" s="23" t="n">
        <v>1</v>
      </c>
      <c r="G11" s="23" t="n">
        <v>5</v>
      </c>
      <c r="H11" s="15">
        <f>IF(OR(A11="",E11=""),0,F11+E11*G11/60)</f>
        <v/>
      </c>
      <c r="I11" s="13" t="inlineStr">
        <is>
          <t>Waiting</t>
        </is>
      </c>
      <c r="J11" s="24">
        <f>IF(A11="","",IFERROR(INDEX(Jobs!$E$5:$E$104,MATCH(A11,Jobs!$A$5:$A$104,0)),""))</f>
        <v/>
      </c>
      <c r="K11" s="21">
        <f>IF(A11="","",IFERROR(INDEX(Jobs!$L$5:$L$104,MATCH(A11,Jobs!$A$5:$A$104,0)),""))</f>
        <v/>
      </c>
      <c r="L11" s="21">
        <f>IF(A11="","",A11&amp;"-"&amp;B11)</f>
        <v/>
      </c>
    </row>
    <row r="12">
      <c r="A12" s="13" t="inlineStr">
        <is>
          <t>J-1042</t>
        </is>
      </c>
      <c r="B12" s="13" t="n">
        <v>40</v>
      </c>
      <c r="C12" s="13" t="inlineStr">
        <is>
          <t>Inspection</t>
        </is>
      </c>
      <c r="D12" s="13" t="inlineStr">
        <is>
          <t>Final Inspection</t>
        </is>
      </c>
      <c r="E12" s="21">
        <f>IF(A12="","",IFERROR(INDEX(Jobs!$D$5:$D$104,MATCH(A12,Jobs!$A$5:$A$104,0)),""))</f>
        <v/>
      </c>
      <c r="F12" s="23" t="n">
        <v>0.2</v>
      </c>
      <c r="G12" s="23" t="n">
        <v>1.5</v>
      </c>
      <c r="H12" s="15">
        <f>IF(OR(A12="",E12=""),0,F12+E12*G12/60)</f>
        <v/>
      </c>
      <c r="I12" s="13" t="inlineStr">
        <is>
          <t>Waiting</t>
        </is>
      </c>
      <c r="J12" s="24">
        <f>IF(A12="","",IFERROR(INDEX(Jobs!$E$5:$E$104,MATCH(A12,Jobs!$A$5:$A$104,0)),""))</f>
        <v/>
      </c>
      <c r="K12" s="21">
        <f>IF(A12="","",IFERROR(INDEX(Jobs!$L$5:$L$104,MATCH(A12,Jobs!$A$5:$A$104,0)),""))</f>
        <v/>
      </c>
      <c r="L12" s="21">
        <f>IF(A12="","",A12&amp;"-"&amp;B12)</f>
        <v/>
      </c>
    </row>
    <row r="13">
      <c r="A13" s="13" t="inlineStr">
        <is>
          <t>J-1043</t>
        </is>
      </c>
      <c r="B13" s="13" t="n">
        <v>10</v>
      </c>
      <c r="C13" s="13" t="inlineStr">
        <is>
          <t>Turning</t>
        </is>
      </c>
      <c r="D13" s="13" t="inlineStr">
        <is>
          <t>CNC Lathe 1</t>
        </is>
      </c>
      <c r="E13" s="21">
        <f>IF(A13="","",IFERROR(INDEX(Jobs!$D$5:$D$104,MATCH(A13,Jobs!$A$5:$A$104,0)),""))</f>
        <v/>
      </c>
      <c r="F13" s="23" t="n">
        <v>1</v>
      </c>
      <c r="G13" s="23" t="n">
        <v>5</v>
      </c>
      <c r="H13" s="15">
        <f>IF(OR(A13="",E13=""),0,F13+E13*G13/60)</f>
        <v/>
      </c>
      <c r="I13" s="13" t="inlineStr">
        <is>
          <t>Waiting</t>
        </is>
      </c>
      <c r="J13" s="24">
        <f>IF(A13="","",IFERROR(INDEX(Jobs!$E$5:$E$104,MATCH(A13,Jobs!$A$5:$A$104,0)),""))</f>
        <v/>
      </c>
      <c r="K13" s="21">
        <f>IF(A13="","",IFERROR(INDEX(Jobs!$L$5:$L$104,MATCH(A13,Jobs!$A$5:$A$104,0)),""))</f>
        <v/>
      </c>
      <c r="L13" s="21">
        <f>IF(A13="","",A13&amp;"-"&amp;B13)</f>
        <v/>
      </c>
    </row>
    <row r="14">
      <c r="A14" s="13" t="inlineStr">
        <is>
          <t>J-1043</t>
        </is>
      </c>
      <c r="B14" s="13" t="n">
        <v>20</v>
      </c>
      <c r="C14" s="13" t="inlineStr">
        <is>
          <t>Drilling pattern</t>
        </is>
      </c>
      <c r="D14" s="13" t="inlineStr">
        <is>
          <t>VMC 1</t>
        </is>
      </c>
      <c r="E14" s="21">
        <f>IF(A14="","",IFERROR(INDEX(Jobs!$D$5:$D$104,MATCH(A14,Jobs!$A$5:$A$104,0)),""))</f>
        <v/>
      </c>
      <c r="F14" s="23" t="n">
        <v>1.5</v>
      </c>
      <c r="G14" s="23" t="n">
        <v>6</v>
      </c>
      <c r="H14" s="15">
        <f>IF(OR(A14="",E14=""),0,F14+E14*G14/60)</f>
        <v/>
      </c>
      <c r="I14" s="13" t="inlineStr">
        <is>
          <t>Waiting</t>
        </is>
      </c>
      <c r="J14" s="24">
        <f>IF(A14="","",IFERROR(INDEX(Jobs!$E$5:$E$104,MATCH(A14,Jobs!$A$5:$A$104,0)),""))</f>
        <v/>
      </c>
      <c r="K14" s="21">
        <f>IF(A14="","",IFERROR(INDEX(Jobs!$L$5:$L$104,MATCH(A14,Jobs!$A$5:$A$104,0)),""))</f>
        <v/>
      </c>
      <c r="L14" s="21">
        <f>IF(A14="","",A14&amp;"-"&amp;B14)</f>
        <v/>
      </c>
    </row>
    <row r="15">
      <c r="A15" s="13" t="inlineStr">
        <is>
          <t>J-1043</t>
        </is>
      </c>
      <c r="B15" s="13" t="n">
        <v>30</v>
      </c>
      <c r="C15" s="13" t="inlineStr">
        <is>
          <t>Inspection</t>
        </is>
      </c>
      <c r="D15" s="13" t="inlineStr">
        <is>
          <t>Final Inspection</t>
        </is>
      </c>
      <c r="E15" s="21">
        <f>IF(A15="","",IFERROR(INDEX(Jobs!$D$5:$D$104,MATCH(A15,Jobs!$A$5:$A$104,0)),""))</f>
        <v/>
      </c>
      <c r="F15" s="23" t="n">
        <v>0.2</v>
      </c>
      <c r="G15" s="23" t="n">
        <v>2</v>
      </c>
      <c r="H15" s="15">
        <f>IF(OR(A15="",E15=""),0,F15+E15*G15/60)</f>
        <v/>
      </c>
      <c r="I15" s="13" t="inlineStr">
        <is>
          <t>Waiting</t>
        </is>
      </c>
      <c r="J15" s="24">
        <f>IF(A15="","",IFERROR(INDEX(Jobs!$E$5:$E$104,MATCH(A15,Jobs!$A$5:$A$104,0)),""))</f>
        <v/>
      </c>
      <c r="K15" s="21">
        <f>IF(A15="","",IFERROR(INDEX(Jobs!$L$5:$L$104,MATCH(A15,Jobs!$A$5:$A$104,0)),""))</f>
        <v/>
      </c>
      <c r="L15" s="21">
        <f>IF(A15="","",A15&amp;"-"&amp;B15)</f>
        <v/>
      </c>
    </row>
    <row r="16">
      <c r="A16" s="13" t="inlineStr">
        <is>
          <t>J-1044</t>
        </is>
      </c>
      <c r="B16" s="13" t="n">
        <v>10</v>
      </c>
      <c r="C16" s="13" t="inlineStr">
        <is>
          <t>Turning</t>
        </is>
      </c>
      <c r="D16" s="13" t="inlineStr">
        <is>
          <t>CNC Lathe 2</t>
        </is>
      </c>
      <c r="E16" s="21">
        <f>IF(A16="","",IFERROR(INDEX(Jobs!$D$5:$D$104,MATCH(A16,Jobs!$A$5:$A$104,0)),""))</f>
        <v/>
      </c>
      <c r="F16" s="23" t="n">
        <v>1</v>
      </c>
      <c r="G16" s="23" t="n">
        <v>3</v>
      </c>
      <c r="H16" s="15">
        <f>IF(OR(A16="",E16=""),0,F16+E16*G16/60)</f>
        <v/>
      </c>
      <c r="I16" s="13" t="inlineStr">
        <is>
          <t>Waiting</t>
        </is>
      </c>
      <c r="J16" s="24">
        <f>IF(A16="","",IFERROR(INDEX(Jobs!$E$5:$E$104,MATCH(A16,Jobs!$A$5:$A$104,0)),""))</f>
        <v/>
      </c>
      <c r="K16" s="21">
        <f>IF(A16="","",IFERROR(INDEX(Jobs!$L$5:$L$104,MATCH(A16,Jobs!$A$5:$A$104,0)),""))</f>
        <v/>
      </c>
      <c r="L16" s="21">
        <f>IF(A16="","",A16&amp;"-"&amp;B16)</f>
        <v/>
      </c>
    </row>
    <row r="17">
      <c r="A17" s="13" t="inlineStr">
        <is>
          <t>J-1044</t>
        </is>
      </c>
      <c r="B17" s="13" t="n">
        <v>20</v>
      </c>
      <c r="C17" s="13" t="inlineStr">
        <is>
          <t>Face milling</t>
        </is>
      </c>
      <c r="D17" s="13" t="inlineStr">
        <is>
          <t>VMC 1</t>
        </is>
      </c>
      <c r="E17" s="21">
        <f>IF(A17="","",IFERROR(INDEX(Jobs!$D$5:$D$104,MATCH(A17,Jobs!$A$5:$A$104,0)),""))</f>
        <v/>
      </c>
      <c r="F17" s="23" t="n">
        <v>1</v>
      </c>
      <c r="G17" s="23" t="n">
        <v>4</v>
      </c>
      <c r="H17" s="15">
        <f>IF(OR(A17="",E17=""),0,F17+E17*G17/60)</f>
        <v/>
      </c>
      <c r="I17" s="13" t="inlineStr">
        <is>
          <t>Waiting</t>
        </is>
      </c>
      <c r="J17" s="24">
        <f>IF(A17="","",IFERROR(INDEX(Jobs!$E$5:$E$104,MATCH(A17,Jobs!$A$5:$A$104,0)),""))</f>
        <v/>
      </c>
      <c r="K17" s="21">
        <f>IF(A17="","",IFERROR(INDEX(Jobs!$L$5:$L$104,MATCH(A17,Jobs!$A$5:$A$104,0)),""))</f>
        <v/>
      </c>
      <c r="L17" s="21">
        <f>IF(A17="","",A17&amp;"-"&amp;B17)</f>
        <v/>
      </c>
    </row>
    <row r="18">
      <c r="A18" s="13" t="inlineStr">
        <is>
          <t>J-1044</t>
        </is>
      </c>
      <c r="B18" s="13" t="n">
        <v>30</v>
      </c>
      <c r="C18" s="13" t="inlineStr">
        <is>
          <t>Inspection</t>
        </is>
      </c>
      <c r="D18" s="13" t="inlineStr">
        <is>
          <t>Final Inspection</t>
        </is>
      </c>
      <c r="E18" s="21">
        <f>IF(A18="","",IFERROR(INDEX(Jobs!$D$5:$D$104,MATCH(A18,Jobs!$A$5:$A$104,0)),""))</f>
        <v/>
      </c>
      <c r="F18" s="23" t="n">
        <v>0.2</v>
      </c>
      <c r="G18" s="23" t="n">
        <v>1</v>
      </c>
      <c r="H18" s="15">
        <f>IF(OR(A18="",E18=""),0,F18+E18*G18/60)</f>
        <v/>
      </c>
      <c r="I18" s="13" t="inlineStr">
        <is>
          <t>Waiting</t>
        </is>
      </c>
      <c r="J18" s="24">
        <f>IF(A18="","",IFERROR(INDEX(Jobs!$E$5:$E$104,MATCH(A18,Jobs!$A$5:$A$104,0)),""))</f>
        <v/>
      </c>
      <c r="K18" s="21">
        <f>IF(A18="","",IFERROR(INDEX(Jobs!$L$5:$L$104,MATCH(A18,Jobs!$A$5:$A$104,0)),""))</f>
        <v/>
      </c>
      <c r="L18" s="21">
        <f>IF(A18="","",A18&amp;"-"&amp;B18)</f>
        <v/>
      </c>
    </row>
    <row r="19">
      <c r="A19" s="13" t="inlineStr">
        <is>
          <t>J-1045</t>
        </is>
      </c>
      <c r="B19" s="13" t="n">
        <v>10</v>
      </c>
      <c r="C19" s="13" t="inlineStr">
        <is>
          <t>Milling</t>
        </is>
      </c>
      <c r="D19" s="13" t="inlineStr">
        <is>
          <t>HMC 1</t>
        </is>
      </c>
      <c r="E19" s="21">
        <f>IF(A19="","",IFERROR(INDEX(Jobs!$D$5:$D$104,MATCH(A19,Jobs!$A$5:$A$104,0)),""))</f>
        <v/>
      </c>
      <c r="F19" s="23" t="n">
        <v>2.5</v>
      </c>
      <c r="G19" s="23" t="n">
        <v>9</v>
      </c>
      <c r="H19" s="15">
        <f>IF(OR(A19="",E19=""),0,F19+E19*G19/60)</f>
        <v/>
      </c>
      <c r="I19" s="13" t="inlineStr">
        <is>
          <t>Waiting</t>
        </is>
      </c>
      <c r="J19" s="24">
        <f>IF(A19="","",IFERROR(INDEX(Jobs!$E$5:$E$104,MATCH(A19,Jobs!$A$5:$A$104,0)),""))</f>
        <v/>
      </c>
      <c r="K19" s="21">
        <f>IF(A19="","",IFERROR(INDEX(Jobs!$L$5:$L$104,MATCH(A19,Jobs!$A$5:$A$104,0)),""))</f>
        <v/>
      </c>
      <c r="L19" s="21">
        <f>IF(A19="","",A19&amp;"-"&amp;B19)</f>
        <v/>
      </c>
    </row>
    <row r="20">
      <c r="A20" s="13" t="inlineStr">
        <is>
          <t>J-1045</t>
        </is>
      </c>
      <c r="B20" s="13" t="n">
        <v>20</v>
      </c>
      <c r="C20" s="13" t="inlineStr">
        <is>
          <t>Deburr</t>
        </is>
      </c>
      <c r="D20" s="13" t="inlineStr">
        <is>
          <t>Deburr &amp; Finishing</t>
        </is>
      </c>
      <c r="E20" s="21">
        <f>IF(A20="","",IFERROR(INDEX(Jobs!$D$5:$D$104,MATCH(A20,Jobs!$A$5:$A$104,0)),""))</f>
        <v/>
      </c>
      <c r="F20" s="23" t="n">
        <v>0.3</v>
      </c>
      <c r="G20" s="23" t="n">
        <v>2</v>
      </c>
      <c r="H20" s="15">
        <f>IF(OR(A20="",E20=""),0,F20+E20*G20/60)</f>
        <v/>
      </c>
      <c r="I20" s="13" t="inlineStr">
        <is>
          <t>Waiting</t>
        </is>
      </c>
      <c r="J20" s="24">
        <f>IF(A20="","",IFERROR(INDEX(Jobs!$E$5:$E$104,MATCH(A20,Jobs!$A$5:$A$104,0)),""))</f>
        <v/>
      </c>
      <c r="K20" s="21">
        <f>IF(A20="","",IFERROR(INDEX(Jobs!$L$5:$L$104,MATCH(A20,Jobs!$A$5:$A$104,0)),""))</f>
        <v/>
      </c>
      <c r="L20" s="21">
        <f>IF(A20="","",A20&amp;"-"&amp;B20)</f>
        <v/>
      </c>
    </row>
    <row r="21">
      <c r="A21" s="13" t="inlineStr">
        <is>
          <t>J-1046</t>
        </is>
      </c>
      <c r="B21" s="13" t="n">
        <v>10</v>
      </c>
      <c r="C21" s="13" t="inlineStr">
        <is>
          <t>Turning</t>
        </is>
      </c>
      <c r="D21" s="13" t="inlineStr">
        <is>
          <t>CNC Lathe 1</t>
        </is>
      </c>
      <c r="E21" s="21">
        <f>IF(A21="","",IFERROR(INDEX(Jobs!$D$5:$D$104,MATCH(A21,Jobs!$A$5:$A$104,0)),""))</f>
        <v/>
      </c>
      <c r="F21" s="23" t="n">
        <v>1.5</v>
      </c>
      <c r="G21" s="23" t="n">
        <v>8</v>
      </c>
      <c r="H21" s="15">
        <f>IF(OR(A21="",E21=""),0,F21+E21*G21/60)</f>
        <v/>
      </c>
      <c r="I21" s="13" t="inlineStr">
        <is>
          <t>Waiting</t>
        </is>
      </c>
      <c r="J21" s="24">
        <f>IF(A21="","",IFERROR(INDEX(Jobs!$E$5:$E$104,MATCH(A21,Jobs!$A$5:$A$104,0)),""))</f>
        <v/>
      </c>
      <c r="K21" s="21">
        <f>IF(A21="","",IFERROR(INDEX(Jobs!$L$5:$L$104,MATCH(A21,Jobs!$A$5:$A$104,0)),""))</f>
        <v/>
      </c>
      <c r="L21" s="21">
        <f>IF(A21="","",A21&amp;"-"&amp;B21)</f>
        <v/>
      </c>
    </row>
    <row r="22">
      <c r="A22" s="13" t="inlineStr">
        <is>
          <t>J-1046</t>
        </is>
      </c>
      <c r="B22" s="13" t="n">
        <v>20</v>
      </c>
      <c r="C22" s="13" t="inlineStr">
        <is>
          <t>Boring &amp; milling</t>
        </is>
      </c>
      <c r="D22" s="13" t="inlineStr">
        <is>
          <t>VMC 1</t>
        </is>
      </c>
      <c r="E22" s="21">
        <f>IF(A22="","",IFERROR(INDEX(Jobs!$D$5:$D$104,MATCH(A22,Jobs!$A$5:$A$104,0)),""))</f>
        <v/>
      </c>
      <c r="F22" s="23" t="n">
        <v>2.5</v>
      </c>
      <c r="G22" s="23" t="n">
        <v>18</v>
      </c>
      <c r="H22" s="15">
        <f>IF(OR(A22="",E22=""),0,F22+E22*G22/60)</f>
        <v/>
      </c>
      <c r="I22" s="13" t="inlineStr">
        <is>
          <t>Waiting</t>
        </is>
      </c>
      <c r="J22" s="24">
        <f>IF(A22="","",IFERROR(INDEX(Jobs!$E$5:$E$104,MATCH(A22,Jobs!$A$5:$A$104,0)),""))</f>
        <v/>
      </c>
      <c r="K22" s="21">
        <f>IF(A22="","",IFERROR(INDEX(Jobs!$L$5:$L$104,MATCH(A22,Jobs!$A$5:$A$104,0)),""))</f>
        <v/>
      </c>
      <c r="L22" s="21">
        <f>IF(A22="","",A22&amp;"-"&amp;B22)</f>
        <v/>
      </c>
    </row>
    <row r="23">
      <c r="A23" s="13" t="inlineStr">
        <is>
          <t>J-1046</t>
        </is>
      </c>
      <c r="B23" s="13" t="n">
        <v>30</v>
      </c>
      <c r="C23" s="13" t="inlineStr">
        <is>
          <t>Inspection</t>
        </is>
      </c>
      <c r="D23" s="13" t="inlineStr">
        <is>
          <t>Final Inspection</t>
        </is>
      </c>
      <c r="E23" s="21">
        <f>IF(A23="","",IFERROR(INDEX(Jobs!$D$5:$D$104,MATCH(A23,Jobs!$A$5:$A$104,0)),""))</f>
        <v/>
      </c>
      <c r="F23" s="23" t="n">
        <v>0.3</v>
      </c>
      <c r="G23" s="23" t="n">
        <v>5</v>
      </c>
      <c r="H23" s="15">
        <f>IF(OR(A23="",E23=""),0,F23+E23*G23/60)</f>
        <v/>
      </c>
      <c r="I23" s="13" t="inlineStr">
        <is>
          <t>Waiting</t>
        </is>
      </c>
      <c r="J23" s="24">
        <f>IF(A23="","",IFERROR(INDEX(Jobs!$E$5:$E$104,MATCH(A23,Jobs!$A$5:$A$104,0)),""))</f>
        <v/>
      </c>
      <c r="K23" s="21">
        <f>IF(A23="","",IFERROR(INDEX(Jobs!$L$5:$L$104,MATCH(A23,Jobs!$A$5:$A$104,0)),""))</f>
        <v/>
      </c>
      <c r="L23" s="21">
        <f>IF(A23="","",A23&amp;"-"&amp;B23)</f>
        <v/>
      </c>
    </row>
    <row r="24">
      <c r="A24" s="13" t="inlineStr">
        <is>
          <t>J-1047</t>
        </is>
      </c>
      <c r="B24" s="13" t="n">
        <v>10</v>
      </c>
      <c r="C24" s="13" t="inlineStr">
        <is>
          <t>Turning</t>
        </is>
      </c>
      <c r="D24" s="13" t="inlineStr">
        <is>
          <t>CNC Lathe 2</t>
        </is>
      </c>
      <c r="E24" s="21">
        <f>IF(A24="","",IFERROR(INDEX(Jobs!$D$5:$D$104,MATCH(A24,Jobs!$A$5:$A$104,0)),""))</f>
        <v/>
      </c>
      <c r="F24" s="23" t="n">
        <v>0.5</v>
      </c>
      <c r="G24" s="23" t="n">
        <v>1.5</v>
      </c>
      <c r="H24" s="15">
        <f>IF(OR(A24="",E24=""),0,F24+E24*G24/60)</f>
        <v/>
      </c>
      <c r="I24" s="13" t="inlineStr">
        <is>
          <t>Waiting</t>
        </is>
      </c>
      <c r="J24" s="24">
        <f>IF(A24="","",IFERROR(INDEX(Jobs!$E$5:$E$104,MATCH(A24,Jobs!$A$5:$A$104,0)),""))</f>
        <v/>
      </c>
      <c r="K24" s="21">
        <f>IF(A24="","",IFERROR(INDEX(Jobs!$L$5:$L$104,MATCH(A24,Jobs!$A$5:$A$104,0)),""))</f>
        <v/>
      </c>
      <c r="L24" s="21">
        <f>IF(A24="","",A24&amp;"-"&amp;B24)</f>
        <v/>
      </c>
    </row>
    <row r="25">
      <c r="A25" s="13" t="inlineStr">
        <is>
          <t>J-1047</t>
        </is>
      </c>
      <c r="B25" s="13" t="n">
        <v>20</v>
      </c>
      <c r="C25" s="13" t="inlineStr">
        <is>
          <t>Inspection</t>
        </is>
      </c>
      <c r="D25" s="13" t="inlineStr">
        <is>
          <t>Final Inspection</t>
        </is>
      </c>
      <c r="E25" s="21">
        <f>IF(A25="","",IFERROR(INDEX(Jobs!$D$5:$D$104,MATCH(A25,Jobs!$A$5:$A$104,0)),""))</f>
        <v/>
      </c>
      <c r="F25" s="23" t="n">
        <v>0.2</v>
      </c>
      <c r="G25" s="23" t="n">
        <v>0.5</v>
      </c>
      <c r="H25" s="15">
        <f>IF(OR(A25="",E25=""),0,F25+E25*G25/60)</f>
        <v/>
      </c>
      <c r="I25" s="13" t="inlineStr">
        <is>
          <t>Waiting</t>
        </is>
      </c>
      <c r="J25" s="24">
        <f>IF(A25="","",IFERROR(INDEX(Jobs!$E$5:$E$104,MATCH(A25,Jobs!$A$5:$A$104,0)),""))</f>
        <v/>
      </c>
      <c r="K25" s="21">
        <f>IF(A25="","",IFERROR(INDEX(Jobs!$L$5:$L$104,MATCH(A25,Jobs!$A$5:$A$104,0)),""))</f>
        <v/>
      </c>
      <c r="L25" s="21">
        <f>IF(A25="","",A25&amp;"-"&amp;B25)</f>
        <v/>
      </c>
    </row>
    <row r="26">
      <c r="A26" s="13" t="inlineStr">
        <is>
          <t>J-1048</t>
        </is>
      </c>
      <c r="B26" s="13" t="n">
        <v>10</v>
      </c>
      <c r="C26" s="13" t="inlineStr">
        <is>
          <t>Turning</t>
        </is>
      </c>
      <c r="D26" s="13" t="inlineStr">
        <is>
          <t>CNC Lathe 1</t>
        </is>
      </c>
      <c r="E26" s="21">
        <f>IF(A26="","",IFERROR(INDEX(Jobs!$D$5:$D$104,MATCH(A26,Jobs!$A$5:$A$104,0)),""))</f>
        <v/>
      </c>
      <c r="F26" s="23" t="n">
        <v>1</v>
      </c>
      <c r="G26" s="23" t="n">
        <v>4</v>
      </c>
      <c r="H26" s="15">
        <f>IF(OR(A26="",E26=""),0,F26+E26*G26/60)</f>
        <v/>
      </c>
      <c r="I26" s="13" t="inlineStr">
        <is>
          <t>Waiting</t>
        </is>
      </c>
      <c r="J26" s="24">
        <f>IF(A26="","",IFERROR(INDEX(Jobs!$E$5:$E$104,MATCH(A26,Jobs!$A$5:$A$104,0)),""))</f>
        <v/>
      </c>
      <c r="K26" s="21">
        <f>IF(A26="","",IFERROR(INDEX(Jobs!$L$5:$L$104,MATCH(A26,Jobs!$A$5:$A$104,0)),""))</f>
        <v/>
      </c>
      <c r="L26" s="21">
        <f>IF(A26="","",A26&amp;"-"&amp;B26)</f>
        <v/>
      </c>
    </row>
    <row r="27">
      <c r="A27" s="13" t="inlineStr">
        <is>
          <t>J-1048</t>
        </is>
      </c>
      <c r="B27" s="13" t="n">
        <v>20</v>
      </c>
      <c r="C27" s="13" t="inlineStr">
        <is>
          <t>Spline milling</t>
        </is>
      </c>
      <c r="D27" s="13" t="inlineStr">
        <is>
          <t>VMC 1</t>
        </is>
      </c>
      <c r="E27" s="21">
        <f>IF(A27="","",IFERROR(INDEX(Jobs!$D$5:$D$104,MATCH(A27,Jobs!$A$5:$A$104,0)),""))</f>
        <v/>
      </c>
      <c r="F27" s="23" t="n">
        <v>2</v>
      </c>
      <c r="G27" s="23" t="n">
        <v>12</v>
      </c>
      <c r="H27" s="15">
        <f>IF(OR(A27="",E27=""),0,F27+E27*G27/60)</f>
        <v/>
      </c>
      <c r="I27" s="13" t="inlineStr">
        <is>
          <t>Waiting</t>
        </is>
      </c>
      <c r="J27" s="24">
        <f>IF(A27="","",IFERROR(INDEX(Jobs!$E$5:$E$104,MATCH(A27,Jobs!$A$5:$A$104,0)),""))</f>
        <v/>
      </c>
      <c r="K27" s="21">
        <f>IF(A27="","",IFERROR(INDEX(Jobs!$L$5:$L$104,MATCH(A27,Jobs!$A$5:$A$104,0)),""))</f>
        <v/>
      </c>
      <c r="L27" s="21">
        <f>IF(A27="","",A27&amp;"-"&amp;B27)</f>
        <v/>
      </c>
    </row>
    <row r="28">
      <c r="A28" s="13" t="n"/>
      <c r="B28" s="13" t="n"/>
      <c r="C28" s="13" t="n"/>
      <c r="D28" s="13" t="n"/>
      <c r="E28" s="21">
        <f>IF(A28="","",IFERROR(INDEX(Jobs!$D$5:$D$104,MATCH(A28,Jobs!$A$5:$A$104,0)),""))</f>
        <v/>
      </c>
      <c r="F28" s="23" t="n"/>
      <c r="G28" s="23" t="n"/>
      <c r="H28" s="15">
        <f>IF(OR(A28="",E28=""),0,F28+E28*G28/60)</f>
        <v/>
      </c>
      <c r="I28" s="13" t="n"/>
      <c r="J28" s="24">
        <f>IF(A28="","",IFERROR(INDEX(Jobs!$E$5:$E$104,MATCH(A28,Jobs!$A$5:$A$104,0)),""))</f>
        <v/>
      </c>
      <c r="K28" s="21">
        <f>IF(A28="","",IFERROR(INDEX(Jobs!$L$5:$L$104,MATCH(A28,Jobs!$A$5:$A$104,0)),""))</f>
        <v/>
      </c>
      <c r="L28" s="21">
        <f>IF(A28="","",A28&amp;"-"&amp;B28)</f>
        <v/>
      </c>
    </row>
    <row r="29">
      <c r="A29" s="13" t="n"/>
      <c r="B29" s="13" t="n"/>
      <c r="C29" s="13" t="n"/>
      <c r="D29" s="13" t="n"/>
      <c r="E29" s="21">
        <f>IF(A29="","",IFERROR(INDEX(Jobs!$D$5:$D$104,MATCH(A29,Jobs!$A$5:$A$104,0)),""))</f>
        <v/>
      </c>
      <c r="F29" s="23" t="n"/>
      <c r="G29" s="23" t="n"/>
      <c r="H29" s="15">
        <f>IF(OR(A29="",E29=""),0,F29+E29*G29/60)</f>
        <v/>
      </c>
      <c r="I29" s="13" t="n"/>
      <c r="J29" s="24">
        <f>IF(A29="","",IFERROR(INDEX(Jobs!$E$5:$E$104,MATCH(A29,Jobs!$A$5:$A$104,0)),""))</f>
        <v/>
      </c>
      <c r="K29" s="21">
        <f>IF(A29="","",IFERROR(INDEX(Jobs!$L$5:$L$104,MATCH(A29,Jobs!$A$5:$A$104,0)),""))</f>
        <v/>
      </c>
      <c r="L29" s="21">
        <f>IF(A29="","",A29&amp;"-"&amp;B29)</f>
        <v/>
      </c>
    </row>
    <row r="30">
      <c r="A30" s="13" t="n"/>
      <c r="B30" s="13" t="n"/>
      <c r="C30" s="13" t="n"/>
      <c r="D30" s="13" t="n"/>
      <c r="E30" s="21">
        <f>IF(A30="","",IFERROR(INDEX(Jobs!$D$5:$D$104,MATCH(A30,Jobs!$A$5:$A$104,0)),""))</f>
        <v/>
      </c>
      <c r="F30" s="23" t="n"/>
      <c r="G30" s="23" t="n"/>
      <c r="H30" s="15">
        <f>IF(OR(A30="",E30=""),0,F30+E30*G30/60)</f>
        <v/>
      </c>
      <c r="I30" s="13" t="n"/>
      <c r="J30" s="24">
        <f>IF(A30="","",IFERROR(INDEX(Jobs!$E$5:$E$104,MATCH(A30,Jobs!$A$5:$A$104,0)),""))</f>
        <v/>
      </c>
      <c r="K30" s="21">
        <f>IF(A30="","",IFERROR(INDEX(Jobs!$L$5:$L$104,MATCH(A30,Jobs!$A$5:$A$104,0)),""))</f>
        <v/>
      </c>
      <c r="L30" s="21">
        <f>IF(A30="","",A30&amp;"-"&amp;B30)</f>
        <v/>
      </c>
    </row>
    <row r="31">
      <c r="A31" s="13" t="n"/>
      <c r="B31" s="13" t="n"/>
      <c r="C31" s="13" t="n"/>
      <c r="D31" s="13" t="n"/>
      <c r="E31" s="21">
        <f>IF(A31="","",IFERROR(INDEX(Jobs!$D$5:$D$104,MATCH(A31,Jobs!$A$5:$A$104,0)),""))</f>
        <v/>
      </c>
      <c r="F31" s="23" t="n"/>
      <c r="G31" s="23" t="n"/>
      <c r="H31" s="15">
        <f>IF(OR(A31="",E31=""),0,F31+E31*G31/60)</f>
        <v/>
      </c>
      <c r="I31" s="13" t="n"/>
      <c r="J31" s="24">
        <f>IF(A31="","",IFERROR(INDEX(Jobs!$E$5:$E$104,MATCH(A31,Jobs!$A$5:$A$104,0)),""))</f>
        <v/>
      </c>
      <c r="K31" s="21">
        <f>IF(A31="","",IFERROR(INDEX(Jobs!$L$5:$L$104,MATCH(A31,Jobs!$A$5:$A$104,0)),""))</f>
        <v/>
      </c>
      <c r="L31" s="21">
        <f>IF(A31="","",A31&amp;"-"&amp;B31)</f>
        <v/>
      </c>
    </row>
    <row r="32">
      <c r="A32" s="13" t="n"/>
      <c r="B32" s="13" t="n"/>
      <c r="C32" s="13" t="n"/>
      <c r="D32" s="13" t="n"/>
      <c r="E32" s="21">
        <f>IF(A32="","",IFERROR(INDEX(Jobs!$D$5:$D$104,MATCH(A32,Jobs!$A$5:$A$104,0)),""))</f>
        <v/>
      </c>
      <c r="F32" s="23" t="n"/>
      <c r="G32" s="23" t="n"/>
      <c r="H32" s="15">
        <f>IF(OR(A32="",E32=""),0,F32+E32*G32/60)</f>
        <v/>
      </c>
      <c r="I32" s="13" t="n"/>
      <c r="J32" s="24">
        <f>IF(A32="","",IFERROR(INDEX(Jobs!$E$5:$E$104,MATCH(A32,Jobs!$A$5:$A$104,0)),""))</f>
        <v/>
      </c>
      <c r="K32" s="21">
        <f>IF(A32="","",IFERROR(INDEX(Jobs!$L$5:$L$104,MATCH(A32,Jobs!$A$5:$A$104,0)),""))</f>
        <v/>
      </c>
      <c r="L32" s="21">
        <f>IF(A32="","",A32&amp;"-"&amp;B32)</f>
        <v/>
      </c>
    </row>
    <row r="33">
      <c r="A33" s="13" t="n"/>
      <c r="B33" s="13" t="n"/>
      <c r="C33" s="13" t="n"/>
      <c r="D33" s="13" t="n"/>
      <c r="E33" s="21">
        <f>IF(A33="","",IFERROR(INDEX(Jobs!$D$5:$D$104,MATCH(A33,Jobs!$A$5:$A$104,0)),""))</f>
        <v/>
      </c>
      <c r="F33" s="23" t="n"/>
      <c r="G33" s="23" t="n"/>
      <c r="H33" s="15">
        <f>IF(OR(A33="",E33=""),0,F33+E33*G33/60)</f>
        <v/>
      </c>
      <c r="I33" s="13" t="n"/>
      <c r="J33" s="24">
        <f>IF(A33="","",IFERROR(INDEX(Jobs!$E$5:$E$104,MATCH(A33,Jobs!$A$5:$A$104,0)),""))</f>
        <v/>
      </c>
      <c r="K33" s="21">
        <f>IF(A33="","",IFERROR(INDEX(Jobs!$L$5:$L$104,MATCH(A33,Jobs!$A$5:$A$104,0)),""))</f>
        <v/>
      </c>
      <c r="L33" s="21">
        <f>IF(A33="","",A33&amp;"-"&amp;B33)</f>
        <v/>
      </c>
    </row>
    <row r="34">
      <c r="A34" s="13" t="n"/>
      <c r="B34" s="13" t="n"/>
      <c r="C34" s="13" t="n"/>
      <c r="D34" s="13" t="n"/>
      <c r="E34" s="21">
        <f>IF(A34="","",IFERROR(INDEX(Jobs!$D$5:$D$104,MATCH(A34,Jobs!$A$5:$A$104,0)),""))</f>
        <v/>
      </c>
      <c r="F34" s="23" t="n"/>
      <c r="G34" s="23" t="n"/>
      <c r="H34" s="15">
        <f>IF(OR(A34="",E34=""),0,F34+E34*G34/60)</f>
        <v/>
      </c>
      <c r="I34" s="13" t="n"/>
      <c r="J34" s="24">
        <f>IF(A34="","",IFERROR(INDEX(Jobs!$E$5:$E$104,MATCH(A34,Jobs!$A$5:$A$104,0)),""))</f>
        <v/>
      </c>
      <c r="K34" s="21">
        <f>IF(A34="","",IFERROR(INDEX(Jobs!$L$5:$L$104,MATCH(A34,Jobs!$A$5:$A$104,0)),""))</f>
        <v/>
      </c>
      <c r="L34" s="21">
        <f>IF(A34="","",A34&amp;"-"&amp;B34)</f>
        <v/>
      </c>
    </row>
    <row r="35">
      <c r="A35" s="13" t="n"/>
      <c r="B35" s="13" t="n"/>
      <c r="C35" s="13" t="n"/>
      <c r="D35" s="13" t="n"/>
      <c r="E35" s="21">
        <f>IF(A35="","",IFERROR(INDEX(Jobs!$D$5:$D$104,MATCH(A35,Jobs!$A$5:$A$104,0)),""))</f>
        <v/>
      </c>
      <c r="F35" s="23" t="n"/>
      <c r="G35" s="23" t="n"/>
      <c r="H35" s="15">
        <f>IF(OR(A35="",E35=""),0,F35+E35*G35/60)</f>
        <v/>
      </c>
      <c r="I35" s="13" t="n"/>
      <c r="J35" s="24">
        <f>IF(A35="","",IFERROR(INDEX(Jobs!$E$5:$E$104,MATCH(A35,Jobs!$A$5:$A$104,0)),""))</f>
        <v/>
      </c>
      <c r="K35" s="21">
        <f>IF(A35="","",IFERROR(INDEX(Jobs!$L$5:$L$104,MATCH(A35,Jobs!$A$5:$A$104,0)),""))</f>
        <v/>
      </c>
      <c r="L35" s="21">
        <f>IF(A35="","",A35&amp;"-"&amp;B35)</f>
        <v/>
      </c>
    </row>
    <row r="36">
      <c r="A36" s="13" t="n"/>
      <c r="B36" s="13" t="n"/>
      <c r="C36" s="13" t="n"/>
      <c r="D36" s="13" t="n"/>
      <c r="E36" s="21">
        <f>IF(A36="","",IFERROR(INDEX(Jobs!$D$5:$D$104,MATCH(A36,Jobs!$A$5:$A$104,0)),""))</f>
        <v/>
      </c>
      <c r="F36" s="23" t="n"/>
      <c r="G36" s="23" t="n"/>
      <c r="H36" s="15">
        <f>IF(OR(A36="",E36=""),0,F36+E36*G36/60)</f>
        <v/>
      </c>
      <c r="I36" s="13" t="n"/>
      <c r="J36" s="24">
        <f>IF(A36="","",IFERROR(INDEX(Jobs!$E$5:$E$104,MATCH(A36,Jobs!$A$5:$A$104,0)),""))</f>
        <v/>
      </c>
      <c r="K36" s="21">
        <f>IF(A36="","",IFERROR(INDEX(Jobs!$L$5:$L$104,MATCH(A36,Jobs!$A$5:$A$104,0)),""))</f>
        <v/>
      </c>
      <c r="L36" s="21">
        <f>IF(A36="","",A36&amp;"-"&amp;B36)</f>
        <v/>
      </c>
    </row>
    <row r="37">
      <c r="A37" s="13" t="n"/>
      <c r="B37" s="13" t="n"/>
      <c r="C37" s="13" t="n"/>
      <c r="D37" s="13" t="n"/>
      <c r="E37" s="21">
        <f>IF(A37="","",IFERROR(INDEX(Jobs!$D$5:$D$104,MATCH(A37,Jobs!$A$5:$A$104,0)),""))</f>
        <v/>
      </c>
      <c r="F37" s="23" t="n"/>
      <c r="G37" s="23" t="n"/>
      <c r="H37" s="15">
        <f>IF(OR(A37="",E37=""),0,F37+E37*G37/60)</f>
        <v/>
      </c>
      <c r="I37" s="13" t="n"/>
      <c r="J37" s="24">
        <f>IF(A37="","",IFERROR(INDEX(Jobs!$E$5:$E$104,MATCH(A37,Jobs!$A$5:$A$104,0)),""))</f>
        <v/>
      </c>
      <c r="K37" s="21">
        <f>IF(A37="","",IFERROR(INDEX(Jobs!$L$5:$L$104,MATCH(A37,Jobs!$A$5:$A$104,0)),""))</f>
        <v/>
      </c>
      <c r="L37" s="21">
        <f>IF(A37="","",A37&amp;"-"&amp;B37)</f>
        <v/>
      </c>
    </row>
    <row r="38">
      <c r="A38" s="13" t="n"/>
      <c r="B38" s="13" t="n"/>
      <c r="C38" s="13" t="n"/>
      <c r="D38" s="13" t="n"/>
      <c r="E38" s="21">
        <f>IF(A38="","",IFERROR(INDEX(Jobs!$D$5:$D$104,MATCH(A38,Jobs!$A$5:$A$104,0)),""))</f>
        <v/>
      </c>
      <c r="F38" s="23" t="n"/>
      <c r="G38" s="23" t="n"/>
      <c r="H38" s="15">
        <f>IF(OR(A38="",E38=""),0,F38+E38*G38/60)</f>
        <v/>
      </c>
      <c r="I38" s="13" t="n"/>
      <c r="J38" s="24">
        <f>IF(A38="","",IFERROR(INDEX(Jobs!$E$5:$E$104,MATCH(A38,Jobs!$A$5:$A$104,0)),""))</f>
        <v/>
      </c>
      <c r="K38" s="21">
        <f>IF(A38="","",IFERROR(INDEX(Jobs!$L$5:$L$104,MATCH(A38,Jobs!$A$5:$A$104,0)),""))</f>
        <v/>
      </c>
      <c r="L38" s="21">
        <f>IF(A38="","",A38&amp;"-"&amp;B38)</f>
        <v/>
      </c>
    </row>
    <row r="39">
      <c r="A39" s="13" t="n"/>
      <c r="B39" s="13" t="n"/>
      <c r="C39" s="13" t="n"/>
      <c r="D39" s="13" t="n"/>
      <c r="E39" s="21">
        <f>IF(A39="","",IFERROR(INDEX(Jobs!$D$5:$D$104,MATCH(A39,Jobs!$A$5:$A$104,0)),""))</f>
        <v/>
      </c>
      <c r="F39" s="23" t="n"/>
      <c r="G39" s="23" t="n"/>
      <c r="H39" s="15">
        <f>IF(OR(A39="",E39=""),0,F39+E39*G39/60)</f>
        <v/>
      </c>
      <c r="I39" s="13" t="n"/>
      <c r="J39" s="24">
        <f>IF(A39="","",IFERROR(INDEX(Jobs!$E$5:$E$104,MATCH(A39,Jobs!$A$5:$A$104,0)),""))</f>
        <v/>
      </c>
      <c r="K39" s="21">
        <f>IF(A39="","",IFERROR(INDEX(Jobs!$L$5:$L$104,MATCH(A39,Jobs!$A$5:$A$104,0)),""))</f>
        <v/>
      </c>
      <c r="L39" s="21">
        <f>IF(A39="","",A39&amp;"-"&amp;B39)</f>
        <v/>
      </c>
    </row>
    <row r="40">
      <c r="A40" s="13" t="n"/>
      <c r="B40" s="13" t="n"/>
      <c r="C40" s="13" t="n"/>
      <c r="D40" s="13" t="n"/>
      <c r="E40" s="21">
        <f>IF(A40="","",IFERROR(INDEX(Jobs!$D$5:$D$104,MATCH(A40,Jobs!$A$5:$A$104,0)),""))</f>
        <v/>
      </c>
      <c r="F40" s="23" t="n"/>
      <c r="G40" s="23" t="n"/>
      <c r="H40" s="15">
        <f>IF(OR(A40="",E40=""),0,F40+E40*G40/60)</f>
        <v/>
      </c>
      <c r="I40" s="13" t="n"/>
      <c r="J40" s="24">
        <f>IF(A40="","",IFERROR(INDEX(Jobs!$E$5:$E$104,MATCH(A40,Jobs!$A$5:$A$104,0)),""))</f>
        <v/>
      </c>
      <c r="K40" s="21">
        <f>IF(A40="","",IFERROR(INDEX(Jobs!$L$5:$L$104,MATCH(A40,Jobs!$A$5:$A$104,0)),""))</f>
        <v/>
      </c>
      <c r="L40" s="21">
        <f>IF(A40="","",A40&amp;"-"&amp;B40)</f>
        <v/>
      </c>
    </row>
    <row r="41">
      <c r="A41" s="13" t="n"/>
      <c r="B41" s="13" t="n"/>
      <c r="C41" s="13" t="n"/>
      <c r="D41" s="13" t="n"/>
      <c r="E41" s="21">
        <f>IF(A41="","",IFERROR(INDEX(Jobs!$D$5:$D$104,MATCH(A41,Jobs!$A$5:$A$104,0)),""))</f>
        <v/>
      </c>
      <c r="F41" s="23" t="n"/>
      <c r="G41" s="23" t="n"/>
      <c r="H41" s="15">
        <f>IF(OR(A41="",E41=""),0,F41+E41*G41/60)</f>
        <v/>
      </c>
      <c r="I41" s="13" t="n"/>
      <c r="J41" s="24">
        <f>IF(A41="","",IFERROR(INDEX(Jobs!$E$5:$E$104,MATCH(A41,Jobs!$A$5:$A$104,0)),""))</f>
        <v/>
      </c>
      <c r="K41" s="21">
        <f>IF(A41="","",IFERROR(INDEX(Jobs!$L$5:$L$104,MATCH(A41,Jobs!$A$5:$A$104,0)),""))</f>
        <v/>
      </c>
      <c r="L41" s="21">
        <f>IF(A41="","",A41&amp;"-"&amp;B41)</f>
        <v/>
      </c>
    </row>
    <row r="42">
      <c r="A42" s="13" t="n"/>
      <c r="B42" s="13" t="n"/>
      <c r="C42" s="13" t="n"/>
      <c r="D42" s="13" t="n"/>
      <c r="E42" s="21">
        <f>IF(A42="","",IFERROR(INDEX(Jobs!$D$5:$D$104,MATCH(A42,Jobs!$A$5:$A$104,0)),""))</f>
        <v/>
      </c>
      <c r="F42" s="23" t="n"/>
      <c r="G42" s="23" t="n"/>
      <c r="H42" s="15">
        <f>IF(OR(A42="",E42=""),0,F42+E42*G42/60)</f>
        <v/>
      </c>
      <c r="I42" s="13" t="n"/>
      <c r="J42" s="24">
        <f>IF(A42="","",IFERROR(INDEX(Jobs!$E$5:$E$104,MATCH(A42,Jobs!$A$5:$A$104,0)),""))</f>
        <v/>
      </c>
      <c r="K42" s="21">
        <f>IF(A42="","",IFERROR(INDEX(Jobs!$L$5:$L$104,MATCH(A42,Jobs!$A$5:$A$104,0)),""))</f>
        <v/>
      </c>
      <c r="L42" s="21">
        <f>IF(A42="","",A42&amp;"-"&amp;B42)</f>
        <v/>
      </c>
    </row>
    <row r="43">
      <c r="A43" s="13" t="n"/>
      <c r="B43" s="13" t="n"/>
      <c r="C43" s="13" t="n"/>
      <c r="D43" s="13" t="n"/>
      <c r="E43" s="21">
        <f>IF(A43="","",IFERROR(INDEX(Jobs!$D$5:$D$104,MATCH(A43,Jobs!$A$5:$A$104,0)),""))</f>
        <v/>
      </c>
      <c r="F43" s="23" t="n"/>
      <c r="G43" s="23" t="n"/>
      <c r="H43" s="15">
        <f>IF(OR(A43="",E43=""),0,F43+E43*G43/60)</f>
        <v/>
      </c>
      <c r="I43" s="13" t="n"/>
      <c r="J43" s="24">
        <f>IF(A43="","",IFERROR(INDEX(Jobs!$E$5:$E$104,MATCH(A43,Jobs!$A$5:$A$104,0)),""))</f>
        <v/>
      </c>
      <c r="K43" s="21">
        <f>IF(A43="","",IFERROR(INDEX(Jobs!$L$5:$L$104,MATCH(A43,Jobs!$A$5:$A$104,0)),""))</f>
        <v/>
      </c>
      <c r="L43" s="21">
        <f>IF(A43="","",A43&amp;"-"&amp;B43)</f>
        <v/>
      </c>
    </row>
    <row r="44">
      <c r="A44" s="13" t="n"/>
      <c r="B44" s="13" t="n"/>
      <c r="C44" s="13" t="n"/>
      <c r="D44" s="13" t="n"/>
      <c r="E44" s="21">
        <f>IF(A44="","",IFERROR(INDEX(Jobs!$D$5:$D$104,MATCH(A44,Jobs!$A$5:$A$104,0)),""))</f>
        <v/>
      </c>
      <c r="F44" s="23" t="n"/>
      <c r="G44" s="23" t="n"/>
      <c r="H44" s="15">
        <f>IF(OR(A44="",E44=""),0,F44+E44*G44/60)</f>
        <v/>
      </c>
      <c r="I44" s="13" t="n"/>
      <c r="J44" s="24">
        <f>IF(A44="","",IFERROR(INDEX(Jobs!$E$5:$E$104,MATCH(A44,Jobs!$A$5:$A$104,0)),""))</f>
        <v/>
      </c>
      <c r="K44" s="21">
        <f>IF(A44="","",IFERROR(INDEX(Jobs!$L$5:$L$104,MATCH(A44,Jobs!$A$5:$A$104,0)),""))</f>
        <v/>
      </c>
      <c r="L44" s="21">
        <f>IF(A44="","",A44&amp;"-"&amp;B44)</f>
        <v/>
      </c>
    </row>
    <row r="45">
      <c r="A45" s="13" t="n"/>
      <c r="B45" s="13" t="n"/>
      <c r="C45" s="13" t="n"/>
      <c r="D45" s="13" t="n"/>
      <c r="E45" s="21">
        <f>IF(A45="","",IFERROR(INDEX(Jobs!$D$5:$D$104,MATCH(A45,Jobs!$A$5:$A$104,0)),""))</f>
        <v/>
      </c>
      <c r="F45" s="23" t="n"/>
      <c r="G45" s="23" t="n"/>
      <c r="H45" s="15">
        <f>IF(OR(A45="",E45=""),0,F45+E45*G45/60)</f>
        <v/>
      </c>
      <c r="I45" s="13" t="n"/>
      <c r="J45" s="24">
        <f>IF(A45="","",IFERROR(INDEX(Jobs!$E$5:$E$104,MATCH(A45,Jobs!$A$5:$A$104,0)),""))</f>
        <v/>
      </c>
      <c r="K45" s="21">
        <f>IF(A45="","",IFERROR(INDEX(Jobs!$L$5:$L$104,MATCH(A45,Jobs!$A$5:$A$104,0)),""))</f>
        <v/>
      </c>
      <c r="L45" s="21">
        <f>IF(A45="","",A45&amp;"-"&amp;B45)</f>
        <v/>
      </c>
    </row>
    <row r="46">
      <c r="A46" s="13" t="n"/>
      <c r="B46" s="13" t="n"/>
      <c r="C46" s="13" t="n"/>
      <c r="D46" s="13" t="n"/>
      <c r="E46" s="21">
        <f>IF(A46="","",IFERROR(INDEX(Jobs!$D$5:$D$104,MATCH(A46,Jobs!$A$5:$A$104,0)),""))</f>
        <v/>
      </c>
      <c r="F46" s="23" t="n"/>
      <c r="G46" s="23" t="n"/>
      <c r="H46" s="15">
        <f>IF(OR(A46="",E46=""),0,F46+E46*G46/60)</f>
        <v/>
      </c>
      <c r="I46" s="13" t="n"/>
      <c r="J46" s="24">
        <f>IF(A46="","",IFERROR(INDEX(Jobs!$E$5:$E$104,MATCH(A46,Jobs!$A$5:$A$104,0)),""))</f>
        <v/>
      </c>
      <c r="K46" s="21">
        <f>IF(A46="","",IFERROR(INDEX(Jobs!$L$5:$L$104,MATCH(A46,Jobs!$A$5:$A$104,0)),""))</f>
        <v/>
      </c>
      <c r="L46" s="21">
        <f>IF(A46="","",A46&amp;"-"&amp;B46)</f>
        <v/>
      </c>
    </row>
    <row r="47">
      <c r="A47" s="13" t="n"/>
      <c r="B47" s="13" t="n"/>
      <c r="C47" s="13" t="n"/>
      <c r="D47" s="13" t="n"/>
      <c r="E47" s="21">
        <f>IF(A47="","",IFERROR(INDEX(Jobs!$D$5:$D$104,MATCH(A47,Jobs!$A$5:$A$104,0)),""))</f>
        <v/>
      </c>
      <c r="F47" s="23" t="n"/>
      <c r="G47" s="23" t="n"/>
      <c r="H47" s="15">
        <f>IF(OR(A47="",E47=""),0,F47+E47*G47/60)</f>
        <v/>
      </c>
      <c r="I47" s="13" t="n"/>
      <c r="J47" s="24">
        <f>IF(A47="","",IFERROR(INDEX(Jobs!$E$5:$E$104,MATCH(A47,Jobs!$A$5:$A$104,0)),""))</f>
        <v/>
      </c>
      <c r="K47" s="21">
        <f>IF(A47="","",IFERROR(INDEX(Jobs!$L$5:$L$104,MATCH(A47,Jobs!$A$5:$A$104,0)),""))</f>
        <v/>
      </c>
      <c r="L47" s="21">
        <f>IF(A47="","",A47&amp;"-"&amp;B47)</f>
        <v/>
      </c>
    </row>
    <row r="48">
      <c r="A48" s="13" t="n"/>
      <c r="B48" s="13" t="n"/>
      <c r="C48" s="13" t="n"/>
      <c r="D48" s="13" t="n"/>
      <c r="E48" s="21">
        <f>IF(A48="","",IFERROR(INDEX(Jobs!$D$5:$D$104,MATCH(A48,Jobs!$A$5:$A$104,0)),""))</f>
        <v/>
      </c>
      <c r="F48" s="23" t="n"/>
      <c r="G48" s="23" t="n"/>
      <c r="H48" s="15">
        <f>IF(OR(A48="",E48=""),0,F48+E48*G48/60)</f>
        <v/>
      </c>
      <c r="I48" s="13" t="n"/>
      <c r="J48" s="24">
        <f>IF(A48="","",IFERROR(INDEX(Jobs!$E$5:$E$104,MATCH(A48,Jobs!$A$5:$A$104,0)),""))</f>
        <v/>
      </c>
      <c r="K48" s="21">
        <f>IF(A48="","",IFERROR(INDEX(Jobs!$L$5:$L$104,MATCH(A48,Jobs!$A$5:$A$104,0)),""))</f>
        <v/>
      </c>
      <c r="L48" s="21">
        <f>IF(A48="","",A48&amp;"-"&amp;B48)</f>
        <v/>
      </c>
    </row>
    <row r="49">
      <c r="A49" s="13" t="n"/>
      <c r="B49" s="13" t="n"/>
      <c r="C49" s="13" t="n"/>
      <c r="D49" s="13" t="n"/>
      <c r="E49" s="21">
        <f>IF(A49="","",IFERROR(INDEX(Jobs!$D$5:$D$104,MATCH(A49,Jobs!$A$5:$A$104,0)),""))</f>
        <v/>
      </c>
      <c r="F49" s="23" t="n"/>
      <c r="G49" s="23" t="n"/>
      <c r="H49" s="15">
        <f>IF(OR(A49="",E49=""),0,F49+E49*G49/60)</f>
        <v/>
      </c>
      <c r="I49" s="13" t="n"/>
      <c r="J49" s="24">
        <f>IF(A49="","",IFERROR(INDEX(Jobs!$E$5:$E$104,MATCH(A49,Jobs!$A$5:$A$104,0)),""))</f>
        <v/>
      </c>
      <c r="K49" s="21">
        <f>IF(A49="","",IFERROR(INDEX(Jobs!$L$5:$L$104,MATCH(A49,Jobs!$A$5:$A$104,0)),""))</f>
        <v/>
      </c>
      <c r="L49" s="21">
        <f>IF(A49="","",A49&amp;"-"&amp;B49)</f>
        <v/>
      </c>
    </row>
    <row r="50">
      <c r="A50" s="13" t="n"/>
      <c r="B50" s="13" t="n"/>
      <c r="C50" s="13" t="n"/>
      <c r="D50" s="13" t="n"/>
      <c r="E50" s="21">
        <f>IF(A50="","",IFERROR(INDEX(Jobs!$D$5:$D$104,MATCH(A50,Jobs!$A$5:$A$104,0)),""))</f>
        <v/>
      </c>
      <c r="F50" s="23" t="n"/>
      <c r="G50" s="23" t="n"/>
      <c r="H50" s="15">
        <f>IF(OR(A50="",E50=""),0,F50+E50*G50/60)</f>
        <v/>
      </c>
      <c r="I50" s="13" t="n"/>
      <c r="J50" s="24">
        <f>IF(A50="","",IFERROR(INDEX(Jobs!$E$5:$E$104,MATCH(A50,Jobs!$A$5:$A$104,0)),""))</f>
        <v/>
      </c>
      <c r="K50" s="21">
        <f>IF(A50="","",IFERROR(INDEX(Jobs!$L$5:$L$104,MATCH(A50,Jobs!$A$5:$A$104,0)),""))</f>
        <v/>
      </c>
      <c r="L50" s="21">
        <f>IF(A50="","",A50&amp;"-"&amp;B50)</f>
        <v/>
      </c>
    </row>
    <row r="51">
      <c r="A51" s="13" t="n"/>
      <c r="B51" s="13" t="n"/>
      <c r="C51" s="13" t="n"/>
      <c r="D51" s="13" t="n"/>
      <c r="E51" s="21">
        <f>IF(A51="","",IFERROR(INDEX(Jobs!$D$5:$D$104,MATCH(A51,Jobs!$A$5:$A$104,0)),""))</f>
        <v/>
      </c>
      <c r="F51" s="23" t="n"/>
      <c r="G51" s="23" t="n"/>
      <c r="H51" s="15">
        <f>IF(OR(A51="",E51=""),0,F51+E51*G51/60)</f>
        <v/>
      </c>
      <c r="I51" s="13" t="n"/>
      <c r="J51" s="24">
        <f>IF(A51="","",IFERROR(INDEX(Jobs!$E$5:$E$104,MATCH(A51,Jobs!$A$5:$A$104,0)),""))</f>
        <v/>
      </c>
      <c r="K51" s="21">
        <f>IF(A51="","",IFERROR(INDEX(Jobs!$L$5:$L$104,MATCH(A51,Jobs!$A$5:$A$104,0)),""))</f>
        <v/>
      </c>
      <c r="L51" s="21">
        <f>IF(A51="","",A51&amp;"-"&amp;B51)</f>
        <v/>
      </c>
    </row>
    <row r="52">
      <c r="A52" s="13" t="n"/>
      <c r="B52" s="13" t="n"/>
      <c r="C52" s="13" t="n"/>
      <c r="D52" s="13" t="n"/>
      <c r="E52" s="21">
        <f>IF(A52="","",IFERROR(INDEX(Jobs!$D$5:$D$104,MATCH(A52,Jobs!$A$5:$A$104,0)),""))</f>
        <v/>
      </c>
      <c r="F52" s="23" t="n"/>
      <c r="G52" s="23" t="n"/>
      <c r="H52" s="15">
        <f>IF(OR(A52="",E52=""),0,F52+E52*G52/60)</f>
        <v/>
      </c>
      <c r="I52" s="13" t="n"/>
      <c r="J52" s="24">
        <f>IF(A52="","",IFERROR(INDEX(Jobs!$E$5:$E$104,MATCH(A52,Jobs!$A$5:$A$104,0)),""))</f>
        <v/>
      </c>
      <c r="K52" s="21">
        <f>IF(A52="","",IFERROR(INDEX(Jobs!$L$5:$L$104,MATCH(A52,Jobs!$A$5:$A$104,0)),""))</f>
        <v/>
      </c>
      <c r="L52" s="21">
        <f>IF(A52="","",A52&amp;"-"&amp;B52)</f>
        <v/>
      </c>
    </row>
    <row r="53">
      <c r="A53" s="13" t="n"/>
      <c r="B53" s="13" t="n"/>
      <c r="C53" s="13" t="n"/>
      <c r="D53" s="13" t="n"/>
      <c r="E53" s="21">
        <f>IF(A53="","",IFERROR(INDEX(Jobs!$D$5:$D$104,MATCH(A53,Jobs!$A$5:$A$104,0)),""))</f>
        <v/>
      </c>
      <c r="F53" s="23" t="n"/>
      <c r="G53" s="23" t="n"/>
      <c r="H53" s="15">
        <f>IF(OR(A53="",E53=""),0,F53+E53*G53/60)</f>
        <v/>
      </c>
      <c r="I53" s="13" t="n"/>
      <c r="J53" s="24">
        <f>IF(A53="","",IFERROR(INDEX(Jobs!$E$5:$E$104,MATCH(A53,Jobs!$A$5:$A$104,0)),""))</f>
        <v/>
      </c>
      <c r="K53" s="21">
        <f>IF(A53="","",IFERROR(INDEX(Jobs!$L$5:$L$104,MATCH(A53,Jobs!$A$5:$A$104,0)),""))</f>
        <v/>
      </c>
      <c r="L53" s="21">
        <f>IF(A53="","",A53&amp;"-"&amp;B53)</f>
        <v/>
      </c>
    </row>
    <row r="54">
      <c r="A54" s="13" t="n"/>
      <c r="B54" s="13" t="n"/>
      <c r="C54" s="13" t="n"/>
      <c r="D54" s="13" t="n"/>
      <c r="E54" s="21">
        <f>IF(A54="","",IFERROR(INDEX(Jobs!$D$5:$D$104,MATCH(A54,Jobs!$A$5:$A$104,0)),""))</f>
        <v/>
      </c>
      <c r="F54" s="23" t="n"/>
      <c r="G54" s="23" t="n"/>
      <c r="H54" s="15">
        <f>IF(OR(A54="",E54=""),0,F54+E54*G54/60)</f>
        <v/>
      </c>
      <c r="I54" s="13" t="n"/>
      <c r="J54" s="24">
        <f>IF(A54="","",IFERROR(INDEX(Jobs!$E$5:$E$104,MATCH(A54,Jobs!$A$5:$A$104,0)),""))</f>
        <v/>
      </c>
      <c r="K54" s="21">
        <f>IF(A54="","",IFERROR(INDEX(Jobs!$L$5:$L$104,MATCH(A54,Jobs!$A$5:$A$104,0)),""))</f>
        <v/>
      </c>
      <c r="L54" s="21">
        <f>IF(A54="","",A54&amp;"-"&amp;B54)</f>
        <v/>
      </c>
    </row>
    <row r="55">
      <c r="A55" s="13" t="n"/>
      <c r="B55" s="13" t="n"/>
      <c r="C55" s="13" t="n"/>
      <c r="D55" s="13" t="n"/>
      <c r="E55" s="21">
        <f>IF(A55="","",IFERROR(INDEX(Jobs!$D$5:$D$104,MATCH(A55,Jobs!$A$5:$A$104,0)),""))</f>
        <v/>
      </c>
      <c r="F55" s="23" t="n"/>
      <c r="G55" s="23" t="n"/>
      <c r="H55" s="15">
        <f>IF(OR(A55="",E55=""),0,F55+E55*G55/60)</f>
        <v/>
      </c>
      <c r="I55" s="13" t="n"/>
      <c r="J55" s="24">
        <f>IF(A55="","",IFERROR(INDEX(Jobs!$E$5:$E$104,MATCH(A55,Jobs!$A$5:$A$104,0)),""))</f>
        <v/>
      </c>
      <c r="K55" s="21">
        <f>IF(A55="","",IFERROR(INDEX(Jobs!$L$5:$L$104,MATCH(A55,Jobs!$A$5:$A$104,0)),""))</f>
        <v/>
      </c>
      <c r="L55" s="21">
        <f>IF(A55="","",A55&amp;"-"&amp;B55)</f>
        <v/>
      </c>
    </row>
    <row r="56">
      <c r="A56" s="13" t="n"/>
      <c r="B56" s="13" t="n"/>
      <c r="C56" s="13" t="n"/>
      <c r="D56" s="13" t="n"/>
      <c r="E56" s="21">
        <f>IF(A56="","",IFERROR(INDEX(Jobs!$D$5:$D$104,MATCH(A56,Jobs!$A$5:$A$104,0)),""))</f>
        <v/>
      </c>
      <c r="F56" s="23" t="n"/>
      <c r="G56" s="23" t="n"/>
      <c r="H56" s="15">
        <f>IF(OR(A56="",E56=""),0,F56+E56*G56/60)</f>
        <v/>
      </c>
      <c r="I56" s="13" t="n"/>
      <c r="J56" s="24">
        <f>IF(A56="","",IFERROR(INDEX(Jobs!$E$5:$E$104,MATCH(A56,Jobs!$A$5:$A$104,0)),""))</f>
        <v/>
      </c>
      <c r="K56" s="21">
        <f>IF(A56="","",IFERROR(INDEX(Jobs!$L$5:$L$104,MATCH(A56,Jobs!$A$5:$A$104,0)),""))</f>
        <v/>
      </c>
      <c r="L56" s="21">
        <f>IF(A56="","",A56&amp;"-"&amp;B56)</f>
        <v/>
      </c>
    </row>
    <row r="57">
      <c r="A57" s="13" t="n"/>
      <c r="B57" s="13" t="n"/>
      <c r="C57" s="13" t="n"/>
      <c r="D57" s="13" t="n"/>
      <c r="E57" s="21">
        <f>IF(A57="","",IFERROR(INDEX(Jobs!$D$5:$D$104,MATCH(A57,Jobs!$A$5:$A$104,0)),""))</f>
        <v/>
      </c>
      <c r="F57" s="23" t="n"/>
      <c r="G57" s="23" t="n"/>
      <c r="H57" s="15">
        <f>IF(OR(A57="",E57=""),0,F57+E57*G57/60)</f>
        <v/>
      </c>
      <c r="I57" s="13" t="n"/>
      <c r="J57" s="24">
        <f>IF(A57="","",IFERROR(INDEX(Jobs!$E$5:$E$104,MATCH(A57,Jobs!$A$5:$A$104,0)),""))</f>
        <v/>
      </c>
      <c r="K57" s="21">
        <f>IF(A57="","",IFERROR(INDEX(Jobs!$L$5:$L$104,MATCH(A57,Jobs!$A$5:$A$104,0)),""))</f>
        <v/>
      </c>
      <c r="L57" s="21">
        <f>IF(A57="","",A57&amp;"-"&amp;B57)</f>
        <v/>
      </c>
    </row>
    <row r="58">
      <c r="A58" s="13" t="n"/>
      <c r="B58" s="13" t="n"/>
      <c r="C58" s="13" t="n"/>
      <c r="D58" s="13" t="n"/>
      <c r="E58" s="21">
        <f>IF(A58="","",IFERROR(INDEX(Jobs!$D$5:$D$104,MATCH(A58,Jobs!$A$5:$A$104,0)),""))</f>
        <v/>
      </c>
      <c r="F58" s="23" t="n"/>
      <c r="G58" s="23" t="n"/>
      <c r="H58" s="15">
        <f>IF(OR(A58="",E58=""),0,F58+E58*G58/60)</f>
        <v/>
      </c>
      <c r="I58" s="13" t="n"/>
      <c r="J58" s="24">
        <f>IF(A58="","",IFERROR(INDEX(Jobs!$E$5:$E$104,MATCH(A58,Jobs!$A$5:$A$104,0)),""))</f>
        <v/>
      </c>
      <c r="K58" s="21">
        <f>IF(A58="","",IFERROR(INDEX(Jobs!$L$5:$L$104,MATCH(A58,Jobs!$A$5:$A$104,0)),""))</f>
        <v/>
      </c>
      <c r="L58" s="21">
        <f>IF(A58="","",A58&amp;"-"&amp;B58)</f>
        <v/>
      </c>
    </row>
    <row r="59">
      <c r="A59" s="13" t="n"/>
      <c r="B59" s="13" t="n"/>
      <c r="C59" s="13" t="n"/>
      <c r="D59" s="13" t="n"/>
      <c r="E59" s="21">
        <f>IF(A59="","",IFERROR(INDEX(Jobs!$D$5:$D$104,MATCH(A59,Jobs!$A$5:$A$104,0)),""))</f>
        <v/>
      </c>
      <c r="F59" s="23" t="n"/>
      <c r="G59" s="23" t="n"/>
      <c r="H59" s="15">
        <f>IF(OR(A59="",E59=""),0,F59+E59*G59/60)</f>
        <v/>
      </c>
      <c r="I59" s="13" t="n"/>
      <c r="J59" s="24">
        <f>IF(A59="","",IFERROR(INDEX(Jobs!$E$5:$E$104,MATCH(A59,Jobs!$A$5:$A$104,0)),""))</f>
        <v/>
      </c>
      <c r="K59" s="21">
        <f>IF(A59="","",IFERROR(INDEX(Jobs!$L$5:$L$104,MATCH(A59,Jobs!$A$5:$A$104,0)),""))</f>
        <v/>
      </c>
      <c r="L59" s="21">
        <f>IF(A59="","",A59&amp;"-"&amp;B59)</f>
        <v/>
      </c>
    </row>
    <row r="60">
      <c r="A60" s="13" t="n"/>
      <c r="B60" s="13" t="n"/>
      <c r="C60" s="13" t="n"/>
      <c r="D60" s="13" t="n"/>
      <c r="E60" s="21">
        <f>IF(A60="","",IFERROR(INDEX(Jobs!$D$5:$D$104,MATCH(A60,Jobs!$A$5:$A$104,0)),""))</f>
        <v/>
      </c>
      <c r="F60" s="23" t="n"/>
      <c r="G60" s="23" t="n"/>
      <c r="H60" s="15">
        <f>IF(OR(A60="",E60=""),0,F60+E60*G60/60)</f>
        <v/>
      </c>
      <c r="I60" s="13" t="n"/>
      <c r="J60" s="24">
        <f>IF(A60="","",IFERROR(INDEX(Jobs!$E$5:$E$104,MATCH(A60,Jobs!$A$5:$A$104,0)),""))</f>
        <v/>
      </c>
      <c r="K60" s="21">
        <f>IF(A60="","",IFERROR(INDEX(Jobs!$L$5:$L$104,MATCH(A60,Jobs!$A$5:$A$104,0)),""))</f>
        <v/>
      </c>
      <c r="L60" s="21">
        <f>IF(A60="","",A60&amp;"-"&amp;B60)</f>
        <v/>
      </c>
    </row>
    <row r="61">
      <c r="A61" s="13" t="n"/>
      <c r="B61" s="13" t="n"/>
      <c r="C61" s="13" t="n"/>
      <c r="D61" s="13" t="n"/>
      <c r="E61" s="21">
        <f>IF(A61="","",IFERROR(INDEX(Jobs!$D$5:$D$104,MATCH(A61,Jobs!$A$5:$A$104,0)),""))</f>
        <v/>
      </c>
      <c r="F61" s="23" t="n"/>
      <c r="G61" s="23" t="n"/>
      <c r="H61" s="15">
        <f>IF(OR(A61="",E61=""),0,F61+E61*G61/60)</f>
        <v/>
      </c>
      <c r="I61" s="13" t="n"/>
      <c r="J61" s="24">
        <f>IF(A61="","",IFERROR(INDEX(Jobs!$E$5:$E$104,MATCH(A61,Jobs!$A$5:$A$104,0)),""))</f>
        <v/>
      </c>
      <c r="K61" s="21">
        <f>IF(A61="","",IFERROR(INDEX(Jobs!$L$5:$L$104,MATCH(A61,Jobs!$A$5:$A$104,0)),""))</f>
        <v/>
      </c>
      <c r="L61" s="21">
        <f>IF(A61="","",A61&amp;"-"&amp;B61)</f>
        <v/>
      </c>
    </row>
    <row r="62">
      <c r="A62" s="13" t="n"/>
      <c r="B62" s="13" t="n"/>
      <c r="C62" s="13" t="n"/>
      <c r="D62" s="13" t="n"/>
      <c r="E62" s="21">
        <f>IF(A62="","",IFERROR(INDEX(Jobs!$D$5:$D$104,MATCH(A62,Jobs!$A$5:$A$104,0)),""))</f>
        <v/>
      </c>
      <c r="F62" s="23" t="n"/>
      <c r="G62" s="23" t="n"/>
      <c r="H62" s="15">
        <f>IF(OR(A62="",E62=""),0,F62+E62*G62/60)</f>
        <v/>
      </c>
      <c r="I62" s="13" t="n"/>
      <c r="J62" s="24">
        <f>IF(A62="","",IFERROR(INDEX(Jobs!$E$5:$E$104,MATCH(A62,Jobs!$A$5:$A$104,0)),""))</f>
        <v/>
      </c>
      <c r="K62" s="21">
        <f>IF(A62="","",IFERROR(INDEX(Jobs!$L$5:$L$104,MATCH(A62,Jobs!$A$5:$A$104,0)),""))</f>
        <v/>
      </c>
      <c r="L62" s="21">
        <f>IF(A62="","",A62&amp;"-"&amp;B62)</f>
        <v/>
      </c>
    </row>
    <row r="63">
      <c r="A63" s="13" t="n"/>
      <c r="B63" s="13" t="n"/>
      <c r="C63" s="13" t="n"/>
      <c r="D63" s="13" t="n"/>
      <c r="E63" s="21">
        <f>IF(A63="","",IFERROR(INDEX(Jobs!$D$5:$D$104,MATCH(A63,Jobs!$A$5:$A$104,0)),""))</f>
        <v/>
      </c>
      <c r="F63" s="23" t="n"/>
      <c r="G63" s="23" t="n"/>
      <c r="H63" s="15">
        <f>IF(OR(A63="",E63=""),0,F63+E63*G63/60)</f>
        <v/>
      </c>
      <c r="I63" s="13" t="n"/>
      <c r="J63" s="24">
        <f>IF(A63="","",IFERROR(INDEX(Jobs!$E$5:$E$104,MATCH(A63,Jobs!$A$5:$A$104,0)),""))</f>
        <v/>
      </c>
      <c r="K63" s="21">
        <f>IF(A63="","",IFERROR(INDEX(Jobs!$L$5:$L$104,MATCH(A63,Jobs!$A$5:$A$104,0)),""))</f>
        <v/>
      </c>
      <c r="L63" s="21">
        <f>IF(A63="","",A63&amp;"-"&amp;B63)</f>
        <v/>
      </c>
    </row>
    <row r="64">
      <c r="A64" s="13" t="n"/>
      <c r="B64" s="13" t="n"/>
      <c r="C64" s="13" t="n"/>
      <c r="D64" s="13" t="n"/>
      <c r="E64" s="21">
        <f>IF(A64="","",IFERROR(INDEX(Jobs!$D$5:$D$104,MATCH(A64,Jobs!$A$5:$A$104,0)),""))</f>
        <v/>
      </c>
      <c r="F64" s="23" t="n"/>
      <c r="G64" s="23" t="n"/>
      <c r="H64" s="15">
        <f>IF(OR(A64="",E64=""),0,F64+E64*G64/60)</f>
        <v/>
      </c>
      <c r="I64" s="13" t="n"/>
      <c r="J64" s="24">
        <f>IF(A64="","",IFERROR(INDEX(Jobs!$E$5:$E$104,MATCH(A64,Jobs!$A$5:$A$104,0)),""))</f>
        <v/>
      </c>
      <c r="K64" s="21">
        <f>IF(A64="","",IFERROR(INDEX(Jobs!$L$5:$L$104,MATCH(A64,Jobs!$A$5:$A$104,0)),""))</f>
        <v/>
      </c>
      <c r="L64" s="21">
        <f>IF(A64="","",A64&amp;"-"&amp;B64)</f>
        <v/>
      </c>
    </row>
    <row r="65">
      <c r="A65" s="13" t="n"/>
      <c r="B65" s="13" t="n"/>
      <c r="C65" s="13" t="n"/>
      <c r="D65" s="13" t="n"/>
      <c r="E65" s="21">
        <f>IF(A65="","",IFERROR(INDEX(Jobs!$D$5:$D$104,MATCH(A65,Jobs!$A$5:$A$104,0)),""))</f>
        <v/>
      </c>
      <c r="F65" s="23" t="n"/>
      <c r="G65" s="23" t="n"/>
      <c r="H65" s="15">
        <f>IF(OR(A65="",E65=""),0,F65+E65*G65/60)</f>
        <v/>
      </c>
      <c r="I65" s="13" t="n"/>
      <c r="J65" s="24">
        <f>IF(A65="","",IFERROR(INDEX(Jobs!$E$5:$E$104,MATCH(A65,Jobs!$A$5:$A$104,0)),""))</f>
        <v/>
      </c>
      <c r="K65" s="21">
        <f>IF(A65="","",IFERROR(INDEX(Jobs!$L$5:$L$104,MATCH(A65,Jobs!$A$5:$A$104,0)),""))</f>
        <v/>
      </c>
      <c r="L65" s="21">
        <f>IF(A65="","",A65&amp;"-"&amp;B65)</f>
        <v/>
      </c>
    </row>
    <row r="66">
      <c r="A66" s="13" t="n"/>
      <c r="B66" s="13" t="n"/>
      <c r="C66" s="13" t="n"/>
      <c r="D66" s="13" t="n"/>
      <c r="E66" s="21">
        <f>IF(A66="","",IFERROR(INDEX(Jobs!$D$5:$D$104,MATCH(A66,Jobs!$A$5:$A$104,0)),""))</f>
        <v/>
      </c>
      <c r="F66" s="23" t="n"/>
      <c r="G66" s="23" t="n"/>
      <c r="H66" s="15">
        <f>IF(OR(A66="",E66=""),0,F66+E66*G66/60)</f>
        <v/>
      </c>
      <c r="I66" s="13" t="n"/>
      <c r="J66" s="24">
        <f>IF(A66="","",IFERROR(INDEX(Jobs!$E$5:$E$104,MATCH(A66,Jobs!$A$5:$A$104,0)),""))</f>
        <v/>
      </c>
      <c r="K66" s="21">
        <f>IF(A66="","",IFERROR(INDEX(Jobs!$L$5:$L$104,MATCH(A66,Jobs!$A$5:$A$104,0)),""))</f>
        <v/>
      </c>
      <c r="L66" s="21">
        <f>IF(A66="","",A66&amp;"-"&amp;B66)</f>
        <v/>
      </c>
    </row>
    <row r="67">
      <c r="A67" s="13" t="n"/>
      <c r="B67" s="13" t="n"/>
      <c r="C67" s="13" t="n"/>
      <c r="D67" s="13" t="n"/>
      <c r="E67" s="21">
        <f>IF(A67="","",IFERROR(INDEX(Jobs!$D$5:$D$104,MATCH(A67,Jobs!$A$5:$A$104,0)),""))</f>
        <v/>
      </c>
      <c r="F67" s="23" t="n"/>
      <c r="G67" s="23" t="n"/>
      <c r="H67" s="15">
        <f>IF(OR(A67="",E67=""),0,F67+E67*G67/60)</f>
        <v/>
      </c>
      <c r="I67" s="13" t="n"/>
      <c r="J67" s="24">
        <f>IF(A67="","",IFERROR(INDEX(Jobs!$E$5:$E$104,MATCH(A67,Jobs!$A$5:$A$104,0)),""))</f>
        <v/>
      </c>
      <c r="K67" s="21">
        <f>IF(A67="","",IFERROR(INDEX(Jobs!$L$5:$L$104,MATCH(A67,Jobs!$A$5:$A$104,0)),""))</f>
        <v/>
      </c>
      <c r="L67" s="21">
        <f>IF(A67="","",A67&amp;"-"&amp;B67)</f>
        <v/>
      </c>
    </row>
    <row r="68">
      <c r="A68" s="13" t="n"/>
      <c r="B68" s="13" t="n"/>
      <c r="C68" s="13" t="n"/>
      <c r="D68" s="13" t="n"/>
      <c r="E68" s="21">
        <f>IF(A68="","",IFERROR(INDEX(Jobs!$D$5:$D$104,MATCH(A68,Jobs!$A$5:$A$104,0)),""))</f>
        <v/>
      </c>
      <c r="F68" s="23" t="n"/>
      <c r="G68" s="23" t="n"/>
      <c r="H68" s="15">
        <f>IF(OR(A68="",E68=""),0,F68+E68*G68/60)</f>
        <v/>
      </c>
      <c r="I68" s="13" t="n"/>
      <c r="J68" s="24">
        <f>IF(A68="","",IFERROR(INDEX(Jobs!$E$5:$E$104,MATCH(A68,Jobs!$A$5:$A$104,0)),""))</f>
        <v/>
      </c>
      <c r="K68" s="21">
        <f>IF(A68="","",IFERROR(INDEX(Jobs!$L$5:$L$104,MATCH(A68,Jobs!$A$5:$A$104,0)),""))</f>
        <v/>
      </c>
      <c r="L68" s="21">
        <f>IF(A68="","",A68&amp;"-"&amp;B68)</f>
        <v/>
      </c>
    </row>
    <row r="69">
      <c r="A69" s="13" t="n"/>
      <c r="B69" s="13" t="n"/>
      <c r="C69" s="13" t="n"/>
      <c r="D69" s="13" t="n"/>
      <c r="E69" s="21">
        <f>IF(A69="","",IFERROR(INDEX(Jobs!$D$5:$D$104,MATCH(A69,Jobs!$A$5:$A$104,0)),""))</f>
        <v/>
      </c>
      <c r="F69" s="23" t="n"/>
      <c r="G69" s="23" t="n"/>
      <c r="H69" s="15">
        <f>IF(OR(A69="",E69=""),0,F69+E69*G69/60)</f>
        <v/>
      </c>
      <c r="I69" s="13" t="n"/>
      <c r="J69" s="24">
        <f>IF(A69="","",IFERROR(INDEX(Jobs!$E$5:$E$104,MATCH(A69,Jobs!$A$5:$A$104,0)),""))</f>
        <v/>
      </c>
      <c r="K69" s="21">
        <f>IF(A69="","",IFERROR(INDEX(Jobs!$L$5:$L$104,MATCH(A69,Jobs!$A$5:$A$104,0)),""))</f>
        <v/>
      </c>
      <c r="L69" s="21">
        <f>IF(A69="","",A69&amp;"-"&amp;B69)</f>
        <v/>
      </c>
    </row>
    <row r="70">
      <c r="A70" s="13" t="n"/>
      <c r="B70" s="13" t="n"/>
      <c r="C70" s="13" t="n"/>
      <c r="D70" s="13" t="n"/>
      <c r="E70" s="21">
        <f>IF(A70="","",IFERROR(INDEX(Jobs!$D$5:$D$104,MATCH(A70,Jobs!$A$5:$A$104,0)),""))</f>
        <v/>
      </c>
      <c r="F70" s="23" t="n"/>
      <c r="G70" s="23" t="n"/>
      <c r="H70" s="15">
        <f>IF(OR(A70="",E70=""),0,F70+E70*G70/60)</f>
        <v/>
      </c>
      <c r="I70" s="13" t="n"/>
      <c r="J70" s="24">
        <f>IF(A70="","",IFERROR(INDEX(Jobs!$E$5:$E$104,MATCH(A70,Jobs!$A$5:$A$104,0)),""))</f>
        <v/>
      </c>
      <c r="K70" s="21">
        <f>IF(A70="","",IFERROR(INDEX(Jobs!$L$5:$L$104,MATCH(A70,Jobs!$A$5:$A$104,0)),""))</f>
        <v/>
      </c>
      <c r="L70" s="21">
        <f>IF(A70="","",A70&amp;"-"&amp;B70)</f>
        <v/>
      </c>
    </row>
    <row r="71">
      <c r="A71" s="13" t="n"/>
      <c r="B71" s="13" t="n"/>
      <c r="C71" s="13" t="n"/>
      <c r="D71" s="13" t="n"/>
      <c r="E71" s="21">
        <f>IF(A71="","",IFERROR(INDEX(Jobs!$D$5:$D$104,MATCH(A71,Jobs!$A$5:$A$104,0)),""))</f>
        <v/>
      </c>
      <c r="F71" s="23" t="n"/>
      <c r="G71" s="23" t="n"/>
      <c r="H71" s="15">
        <f>IF(OR(A71="",E71=""),0,F71+E71*G71/60)</f>
        <v/>
      </c>
      <c r="I71" s="13" t="n"/>
      <c r="J71" s="24">
        <f>IF(A71="","",IFERROR(INDEX(Jobs!$E$5:$E$104,MATCH(A71,Jobs!$A$5:$A$104,0)),""))</f>
        <v/>
      </c>
      <c r="K71" s="21">
        <f>IF(A71="","",IFERROR(INDEX(Jobs!$L$5:$L$104,MATCH(A71,Jobs!$A$5:$A$104,0)),""))</f>
        <v/>
      </c>
      <c r="L71" s="21">
        <f>IF(A71="","",A71&amp;"-"&amp;B71)</f>
        <v/>
      </c>
    </row>
    <row r="72">
      <c r="A72" s="13" t="n"/>
      <c r="B72" s="13" t="n"/>
      <c r="C72" s="13" t="n"/>
      <c r="D72" s="13" t="n"/>
      <c r="E72" s="21">
        <f>IF(A72="","",IFERROR(INDEX(Jobs!$D$5:$D$104,MATCH(A72,Jobs!$A$5:$A$104,0)),""))</f>
        <v/>
      </c>
      <c r="F72" s="23" t="n"/>
      <c r="G72" s="23" t="n"/>
      <c r="H72" s="15">
        <f>IF(OR(A72="",E72=""),0,F72+E72*G72/60)</f>
        <v/>
      </c>
      <c r="I72" s="13" t="n"/>
      <c r="J72" s="24">
        <f>IF(A72="","",IFERROR(INDEX(Jobs!$E$5:$E$104,MATCH(A72,Jobs!$A$5:$A$104,0)),""))</f>
        <v/>
      </c>
      <c r="K72" s="21">
        <f>IF(A72="","",IFERROR(INDEX(Jobs!$L$5:$L$104,MATCH(A72,Jobs!$A$5:$A$104,0)),""))</f>
        <v/>
      </c>
      <c r="L72" s="21">
        <f>IF(A72="","",A72&amp;"-"&amp;B72)</f>
        <v/>
      </c>
    </row>
    <row r="73">
      <c r="A73" s="13" t="n"/>
      <c r="B73" s="13" t="n"/>
      <c r="C73" s="13" t="n"/>
      <c r="D73" s="13" t="n"/>
      <c r="E73" s="21">
        <f>IF(A73="","",IFERROR(INDEX(Jobs!$D$5:$D$104,MATCH(A73,Jobs!$A$5:$A$104,0)),""))</f>
        <v/>
      </c>
      <c r="F73" s="23" t="n"/>
      <c r="G73" s="23" t="n"/>
      <c r="H73" s="15">
        <f>IF(OR(A73="",E73=""),0,F73+E73*G73/60)</f>
        <v/>
      </c>
      <c r="I73" s="13" t="n"/>
      <c r="J73" s="24">
        <f>IF(A73="","",IFERROR(INDEX(Jobs!$E$5:$E$104,MATCH(A73,Jobs!$A$5:$A$104,0)),""))</f>
        <v/>
      </c>
      <c r="K73" s="21">
        <f>IF(A73="","",IFERROR(INDEX(Jobs!$L$5:$L$104,MATCH(A73,Jobs!$A$5:$A$104,0)),""))</f>
        <v/>
      </c>
      <c r="L73" s="21">
        <f>IF(A73="","",A73&amp;"-"&amp;B73)</f>
        <v/>
      </c>
    </row>
    <row r="74">
      <c r="A74" s="13" t="n"/>
      <c r="B74" s="13" t="n"/>
      <c r="C74" s="13" t="n"/>
      <c r="D74" s="13" t="n"/>
      <c r="E74" s="21">
        <f>IF(A74="","",IFERROR(INDEX(Jobs!$D$5:$D$104,MATCH(A74,Jobs!$A$5:$A$104,0)),""))</f>
        <v/>
      </c>
      <c r="F74" s="23" t="n"/>
      <c r="G74" s="23" t="n"/>
      <c r="H74" s="15">
        <f>IF(OR(A74="",E74=""),0,F74+E74*G74/60)</f>
        <v/>
      </c>
      <c r="I74" s="13" t="n"/>
      <c r="J74" s="24">
        <f>IF(A74="","",IFERROR(INDEX(Jobs!$E$5:$E$104,MATCH(A74,Jobs!$A$5:$A$104,0)),""))</f>
        <v/>
      </c>
      <c r="K74" s="21">
        <f>IF(A74="","",IFERROR(INDEX(Jobs!$L$5:$L$104,MATCH(A74,Jobs!$A$5:$A$104,0)),""))</f>
        <v/>
      </c>
      <c r="L74" s="21">
        <f>IF(A74="","",A74&amp;"-"&amp;B74)</f>
        <v/>
      </c>
    </row>
    <row r="75">
      <c r="A75" s="13" t="n"/>
      <c r="B75" s="13" t="n"/>
      <c r="C75" s="13" t="n"/>
      <c r="D75" s="13" t="n"/>
      <c r="E75" s="21">
        <f>IF(A75="","",IFERROR(INDEX(Jobs!$D$5:$D$104,MATCH(A75,Jobs!$A$5:$A$104,0)),""))</f>
        <v/>
      </c>
      <c r="F75" s="23" t="n"/>
      <c r="G75" s="23" t="n"/>
      <c r="H75" s="15">
        <f>IF(OR(A75="",E75=""),0,F75+E75*G75/60)</f>
        <v/>
      </c>
      <c r="I75" s="13" t="n"/>
      <c r="J75" s="24">
        <f>IF(A75="","",IFERROR(INDEX(Jobs!$E$5:$E$104,MATCH(A75,Jobs!$A$5:$A$104,0)),""))</f>
        <v/>
      </c>
      <c r="K75" s="21">
        <f>IF(A75="","",IFERROR(INDEX(Jobs!$L$5:$L$104,MATCH(A75,Jobs!$A$5:$A$104,0)),""))</f>
        <v/>
      </c>
      <c r="L75" s="21">
        <f>IF(A75="","",A75&amp;"-"&amp;B75)</f>
        <v/>
      </c>
    </row>
    <row r="76">
      <c r="A76" s="13" t="n"/>
      <c r="B76" s="13" t="n"/>
      <c r="C76" s="13" t="n"/>
      <c r="D76" s="13" t="n"/>
      <c r="E76" s="21">
        <f>IF(A76="","",IFERROR(INDEX(Jobs!$D$5:$D$104,MATCH(A76,Jobs!$A$5:$A$104,0)),""))</f>
        <v/>
      </c>
      <c r="F76" s="23" t="n"/>
      <c r="G76" s="23" t="n"/>
      <c r="H76" s="15">
        <f>IF(OR(A76="",E76=""),0,F76+E76*G76/60)</f>
        <v/>
      </c>
      <c r="I76" s="13" t="n"/>
      <c r="J76" s="24">
        <f>IF(A76="","",IFERROR(INDEX(Jobs!$E$5:$E$104,MATCH(A76,Jobs!$A$5:$A$104,0)),""))</f>
        <v/>
      </c>
      <c r="K76" s="21">
        <f>IF(A76="","",IFERROR(INDEX(Jobs!$L$5:$L$104,MATCH(A76,Jobs!$A$5:$A$104,0)),""))</f>
        <v/>
      </c>
      <c r="L76" s="21">
        <f>IF(A76="","",A76&amp;"-"&amp;B76)</f>
        <v/>
      </c>
    </row>
    <row r="77">
      <c r="A77" s="13" t="n"/>
      <c r="B77" s="13" t="n"/>
      <c r="C77" s="13" t="n"/>
      <c r="D77" s="13" t="n"/>
      <c r="E77" s="21">
        <f>IF(A77="","",IFERROR(INDEX(Jobs!$D$5:$D$104,MATCH(A77,Jobs!$A$5:$A$104,0)),""))</f>
        <v/>
      </c>
      <c r="F77" s="23" t="n"/>
      <c r="G77" s="23" t="n"/>
      <c r="H77" s="15">
        <f>IF(OR(A77="",E77=""),0,F77+E77*G77/60)</f>
        <v/>
      </c>
      <c r="I77" s="13" t="n"/>
      <c r="J77" s="24">
        <f>IF(A77="","",IFERROR(INDEX(Jobs!$E$5:$E$104,MATCH(A77,Jobs!$A$5:$A$104,0)),""))</f>
        <v/>
      </c>
      <c r="K77" s="21">
        <f>IF(A77="","",IFERROR(INDEX(Jobs!$L$5:$L$104,MATCH(A77,Jobs!$A$5:$A$104,0)),""))</f>
        <v/>
      </c>
      <c r="L77" s="21">
        <f>IF(A77="","",A77&amp;"-"&amp;B77)</f>
        <v/>
      </c>
    </row>
    <row r="78">
      <c r="A78" s="13" t="n"/>
      <c r="B78" s="13" t="n"/>
      <c r="C78" s="13" t="n"/>
      <c r="D78" s="13" t="n"/>
      <c r="E78" s="21">
        <f>IF(A78="","",IFERROR(INDEX(Jobs!$D$5:$D$104,MATCH(A78,Jobs!$A$5:$A$104,0)),""))</f>
        <v/>
      </c>
      <c r="F78" s="23" t="n"/>
      <c r="G78" s="23" t="n"/>
      <c r="H78" s="15">
        <f>IF(OR(A78="",E78=""),0,F78+E78*G78/60)</f>
        <v/>
      </c>
      <c r="I78" s="13" t="n"/>
      <c r="J78" s="24">
        <f>IF(A78="","",IFERROR(INDEX(Jobs!$E$5:$E$104,MATCH(A78,Jobs!$A$5:$A$104,0)),""))</f>
        <v/>
      </c>
      <c r="K78" s="21">
        <f>IF(A78="","",IFERROR(INDEX(Jobs!$L$5:$L$104,MATCH(A78,Jobs!$A$5:$A$104,0)),""))</f>
        <v/>
      </c>
      <c r="L78" s="21">
        <f>IF(A78="","",A78&amp;"-"&amp;B78)</f>
        <v/>
      </c>
    </row>
    <row r="79">
      <c r="A79" s="13" t="n"/>
      <c r="B79" s="13" t="n"/>
      <c r="C79" s="13" t="n"/>
      <c r="D79" s="13" t="n"/>
      <c r="E79" s="21">
        <f>IF(A79="","",IFERROR(INDEX(Jobs!$D$5:$D$104,MATCH(A79,Jobs!$A$5:$A$104,0)),""))</f>
        <v/>
      </c>
      <c r="F79" s="23" t="n"/>
      <c r="G79" s="23" t="n"/>
      <c r="H79" s="15">
        <f>IF(OR(A79="",E79=""),0,F79+E79*G79/60)</f>
        <v/>
      </c>
      <c r="I79" s="13" t="n"/>
      <c r="J79" s="24">
        <f>IF(A79="","",IFERROR(INDEX(Jobs!$E$5:$E$104,MATCH(A79,Jobs!$A$5:$A$104,0)),""))</f>
        <v/>
      </c>
      <c r="K79" s="21">
        <f>IF(A79="","",IFERROR(INDEX(Jobs!$L$5:$L$104,MATCH(A79,Jobs!$A$5:$A$104,0)),""))</f>
        <v/>
      </c>
      <c r="L79" s="21">
        <f>IF(A79="","",A79&amp;"-"&amp;B79)</f>
        <v/>
      </c>
    </row>
    <row r="80">
      <c r="A80" s="13" t="n"/>
      <c r="B80" s="13" t="n"/>
      <c r="C80" s="13" t="n"/>
      <c r="D80" s="13" t="n"/>
      <c r="E80" s="21">
        <f>IF(A80="","",IFERROR(INDEX(Jobs!$D$5:$D$104,MATCH(A80,Jobs!$A$5:$A$104,0)),""))</f>
        <v/>
      </c>
      <c r="F80" s="23" t="n"/>
      <c r="G80" s="23" t="n"/>
      <c r="H80" s="15">
        <f>IF(OR(A80="",E80=""),0,F80+E80*G80/60)</f>
        <v/>
      </c>
      <c r="I80" s="13" t="n"/>
      <c r="J80" s="24">
        <f>IF(A80="","",IFERROR(INDEX(Jobs!$E$5:$E$104,MATCH(A80,Jobs!$A$5:$A$104,0)),""))</f>
        <v/>
      </c>
      <c r="K80" s="21">
        <f>IF(A80="","",IFERROR(INDEX(Jobs!$L$5:$L$104,MATCH(A80,Jobs!$A$5:$A$104,0)),""))</f>
        <v/>
      </c>
      <c r="L80" s="21">
        <f>IF(A80="","",A80&amp;"-"&amp;B80)</f>
        <v/>
      </c>
    </row>
    <row r="81">
      <c r="A81" s="13" t="n"/>
      <c r="B81" s="13" t="n"/>
      <c r="C81" s="13" t="n"/>
      <c r="D81" s="13" t="n"/>
      <c r="E81" s="21">
        <f>IF(A81="","",IFERROR(INDEX(Jobs!$D$5:$D$104,MATCH(A81,Jobs!$A$5:$A$104,0)),""))</f>
        <v/>
      </c>
      <c r="F81" s="23" t="n"/>
      <c r="G81" s="23" t="n"/>
      <c r="H81" s="15">
        <f>IF(OR(A81="",E81=""),0,F81+E81*G81/60)</f>
        <v/>
      </c>
      <c r="I81" s="13" t="n"/>
      <c r="J81" s="24">
        <f>IF(A81="","",IFERROR(INDEX(Jobs!$E$5:$E$104,MATCH(A81,Jobs!$A$5:$A$104,0)),""))</f>
        <v/>
      </c>
      <c r="K81" s="21">
        <f>IF(A81="","",IFERROR(INDEX(Jobs!$L$5:$L$104,MATCH(A81,Jobs!$A$5:$A$104,0)),""))</f>
        <v/>
      </c>
      <c r="L81" s="21">
        <f>IF(A81="","",A81&amp;"-"&amp;B81)</f>
        <v/>
      </c>
    </row>
    <row r="82">
      <c r="A82" s="13" t="n"/>
      <c r="B82" s="13" t="n"/>
      <c r="C82" s="13" t="n"/>
      <c r="D82" s="13" t="n"/>
      <c r="E82" s="21">
        <f>IF(A82="","",IFERROR(INDEX(Jobs!$D$5:$D$104,MATCH(A82,Jobs!$A$5:$A$104,0)),""))</f>
        <v/>
      </c>
      <c r="F82" s="23" t="n"/>
      <c r="G82" s="23" t="n"/>
      <c r="H82" s="15">
        <f>IF(OR(A82="",E82=""),0,F82+E82*G82/60)</f>
        <v/>
      </c>
      <c r="I82" s="13" t="n"/>
      <c r="J82" s="24">
        <f>IF(A82="","",IFERROR(INDEX(Jobs!$E$5:$E$104,MATCH(A82,Jobs!$A$5:$A$104,0)),""))</f>
        <v/>
      </c>
      <c r="K82" s="21">
        <f>IF(A82="","",IFERROR(INDEX(Jobs!$L$5:$L$104,MATCH(A82,Jobs!$A$5:$A$104,0)),""))</f>
        <v/>
      </c>
      <c r="L82" s="21">
        <f>IF(A82="","",A82&amp;"-"&amp;B82)</f>
        <v/>
      </c>
    </row>
    <row r="83">
      <c r="A83" s="13" t="n"/>
      <c r="B83" s="13" t="n"/>
      <c r="C83" s="13" t="n"/>
      <c r="D83" s="13" t="n"/>
      <c r="E83" s="21">
        <f>IF(A83="","",IFERROR(INDEX(Jobs!$D$5:$D$104,MATCH(A83,Jobs!$A$5:$A$104,0)),""))</f>
        <v/>
      </c>
      <c r="F83" s="23" t="n"/>
      <c r="G83" s="23" t="n"/>
      <c r="H83" s="15">
        <f>IF(OR(A83="",E83=""),0,F83+E83*G83/60)</f>
        <v/>
      </c>
      <c r="I83" s="13" t="n"/>
      <c r="J83" s="24">
        <f>IF(A83="","",IFERROR(INDEX(Jobs!$E$5:$E$104,MATCH(A83,Jobs!$A$5:$A$104,0)),""))</f>
        <v/>
      </c>
      <c r="K83" s="21">
        <f>IF(A83="","",IFERROR(INDEX(Jobs!$L$5:$L$104,MATCH(A83,Jobs!$A$5:$A$104,0)),""))</f>
        <v/>
      </c>
      <c r="L83" s="21">
        <f>IF(A83="","",A83&amp;"-"&amp;B83)</f>
        <v/>
      </c>
    </row>
    <row r="84">
      <c r="A84" s="13" t="n"/>
      <c r="B84" s="13" t="n"/>
      <c r="C84" s="13" t="n"/>
      <c r="D84" s="13" t="n"/>
      <c r="E84" s="21">
        <f>IF(A84="","",IFERROR(INDEX(Jobs!$D$5:$D$104,MATCH(A84,Jobs!$A$5:$A$104,0)),""))</f>
        <v/>
      </c>
      <c r="F84" s="23" t="n"/>
      <c r="G84" s="23" t="n"/>
      <c r="H84" s="15">
        <f>IF(OR(A84="",E84=""),0,F84+E84*G84/60)</f>
        <v/>
      </c>
      <c r="I84" s="13" t="n"/>
      <c r="J84" s="24">
        <f>IF(A84="","",IFERROR(INDEX(Jobs!$E$5:$E$104,MATCH(A84,Jobs!$A$5:$A$104,0)),""))</f>
        <v/>
      </c>
      <c r="K84" s="21">
        <f>IF(A84="","",IFERROR(INDEX(Jobs!$L$5:$L$104,MATCH(A84,Jobs!$A$5:$A$104,0)),""))</f>
        <v/>
      </c>
      <c r="L84" s="21">
        <f>IF(A84="","",A84&amp;"-"&amp;B84)</f>
        <v/>
      </c>
    </row>
    <row r="85">
      <c r="A85" s="13" t="n"/>
      <c r="B85" s="13" t="n"/>
      <c r="C85" s="13" t="n"/>
      <c r="D85" s="13" t="n"/>
      <c r="E85" s="21">
        <f>IF(A85="","",IFERROR(INDEX(Jobs!$D$5:$D$104,MATCH(A85,Jobs!$A$5:$A$104,0)),""))</f>
        <v/>
      </c>
      <c r="F85" s="23" t="n"/>
      <c r="G85" s="23" t="n"/>
      <c r="H85" s="15">
        <f>IF(OR(A85="",E85=""),0,F85+E85*G85/60)</f>
        <v/>
      </c>
      <c r="I85" s="13" t="n"/>
      <c r="J85" s="24">
        <f>IF(A85="","",IFERROR(INDEX(Jobs!$E$5:$E$104,MATCH(A85,Jobs!$A$5:$A$104,0)),""))</f>
        <v/>
      </c>
      <c r="K85" s="21">
        <f>IF(A85="","",IFERROR(INDEX(Jobs!$L$5:$L$104,MATCH(A85,Jobs!$A$5:$A$104,0)),""))</f>
        <v/>
      </c>
      <c r="L85" s="21">
        <f>IF(A85="","",A85&amp;"-"&amp;B85)</f>
        <v/>
      </c>
    </row>
    <row r="86">
      <c r="A86" s="13" t="n"/>
      <c r="B86" s="13" t="n"/>
      <c r="C86" s="13" t="n"/>
      <c r="D86" s="13" t="n"/>
      <c r="E86" s="21">
        <f>IF(A86="","",IFERROR(INDEX(Jobs!$D$5:$D$104,MATCH(A86,Jobs!$A$5:$A$104,0)),""))</f>
        <v/>
      </c>
      <c r="F86" s="23" t="n"/>
      <c r="G86" s="23" t="n"/>
      <c r="H86" s="15">
        <f>IF(OR(A86="",E86=""),0,F86+E86*G86/60)</f>
        <v/>
      </c>
      <c r="I86" s="13" t="n"/>
      <c r="J86" s="24">
        <f>IF(A86="","",IFERROR(INDEX(Jobs!$E$5:$E$104,MATCH(A86,Jobs!$A$5:$A$104,0)),""))</f>
        <v/>
      </c>
      <c r="K86" s="21">
        <f>IF(A86="","",IFERROR(INDEX(Jobs!$L$5:$L$104,MATCH(A86,Jobs!$A$5:$A$104,0)),""))</f>
        <v/>
      </c>
      <c r="L86" s="21">
        <f>IF(A86="","",A86&amp;"-"&amp;B86)</f>
        <v/>
      </c>
    </row>
    <row r="87">
      <c r="A87" s="13" t="n"/>
      <c r="B87" s="13" t="n"/>
      <c r="C87" s="13" t="n"/>
      <c r="D87" s="13" t="n"/>
      <c r="E87" s="21">
        <f>IF(A87="","",IFERROR(INDEX(Jobs!$D$5:$D$104,MATCH(A87,Jobs!$A$5:$A$104,0)),""))</f>
        <v/>
      </c>
      <c r="F87" s="23" t="n"/>
      <c r="G87" s="23" t="n"/>
      <c r="H87" s="15">
        <f>IF(OR(A87="",E87=""),0,F87+E87*G87/60)</f>
        <v/>
      </c>
      <c r="I87" s="13" t="n"/>
      <c r="J87" s="24">
        <f>IF(A87="","",IFERROR(INDEX(Jobs!$E$5:$E$104,MATCH(A87,Jobs!$A$5:$A$104,0)),""))</f>
        <v/>
      </c>
      <c r="K87" s="21">
        <f>IF(A87="","",IFERROR(INDEX(Jobs!$L$5:$L$104,MATCH(A87,Jobs!$A$5:$A$104,0)),""))</f>
        <v/>
      </c>
      <c r="L87" s="21">
        <f>IF(A87="","",A87&amp;"-"&amp;B87)</f>
        <v/>
      </c>
    </row>
    <row r="88">
      <c r="A88" s="13" t="n"/>
      <c r="B88" s="13" t="n"/>
      <c r="C88" s="13" t="n"/>
      <c r="D88" s="13" t="n"/>
      <c r="E88" s="21">
        <f>IF(A88="","",IFERROR(INDEX(Jobs!$D$5:$D$104,MATCH(A88,Jobs!$A$5:$A$104,0)),""))</f>
        <v/>
      </c>
      <c r="F88" s="23" t="n"/>
      <c r="G88" s="23" t="n"/>
      <c r="H88" s="15">
        <f>IF(OR(A88="",E88=""),0,F88+E88*G88/60)</f>
        <v/>
      </c>
      <c r="I88" s="13" t="n"/>
      <c r="J88" s="24">
        <f>IF(A88="","",IFERROR(INDEX(Jobs!$E$5:$E$104,MATCH(A88,Jobs!$A$5:$A$104,0)),""))</f>
        <v/>
      </c>
      <c r="K88" s="21">
        <f>IF(A88="","",IFERROR(INDEX(Jobs!$L$5:$L$104,MATCH(A88,Jobs!$A$5:$A$104,0)),""))</f>
        <v/>
      </c>
      <c r="L88" s="21">
        <f>IF(A88="","",A88&amp;"-"&amp;B88)</f>
        <v/>
      </c>
    </row>
    <row r="89">
      <c r="A89" s="13" t="n"/>
      <c r="B89" s="13" t="n"/>
      <c r="C89" s="13" t="n"/>
      <c r="D89" s="13" t="n"/>
      <c r="E89" s="21">
        <f>IF(A89="","",IFERROR(INDEX(Jobs!$D$5:$D$104,MATCH(A89,Jobs!$A$5:$A$104,0)),""))</f>
        <v/>
      </c>
      <c r="F89" s="23" t="n"/>
      <c r="G89" s="23" t="n"/>
      <c r="H89" s="15">
        <f>IF(OR(A89="",E89=""),0,F89+E89*G89/60)</f>
        <v/>
      </c>
      <c r="I89" s="13" t="n"/>
      <c r="J89" s="24">
        <f>IF(A89="","",IFERROR(INDEX(Jobs!$E$5:$E$104,MATCH(A89,Jobs!$A$5:$A$104,0)),""))</f>
        <v/>
      </c>
      <c r="K89" s="21">
        <f>IF(A89="","",IFERROR(INDEX(Jobs!$L$5:$L$104,MATCH(A89,Jobs!$A$5:$A$104,0)),""))</f>
        <v/>
      </c>
      <c r="L89" s="21">
        <f>IF(A89="","",A89&amp;"-"&amp;B89)</f>
        <v/>
      </c>
    </row>
    <row r="90">
      <c r="A90" s="13" t="n"/>
      <c r="B90" s="13" t="n"/>
      <c r="C90" s="13" t="n"/>
      <c r="D90" s="13" t="n"/>
      <c r="E90" s="21">
        <f>IF(A90="","",IFERROR(INDEX(Jobs!$D$5:$D$104,MATCH(A90,Jobs!$A$5:$A$104,0)),""))</f>
        <v/>
      </c>
      <c r="F90" s="23" t="n"/>
      <c r="G90" s="23" t="n"/>
      <c r="H90" s="15">
        <f>IF(OR(A90="",E90=""),0,F90+E90*G90/60)</f>
        <v/>
      </c>
      <c r="I90" s="13" t="n"/>
      <c r="J90" s="24">
        <f>IF(A90="","",IFERROR(INDEX(Jobs!$E$5:$E$104,MATCH(A90,Jobs!$A$5:$A$104,0)),""))</f>
        <v/>
      </c>
      <c r="K90" s="21">
        <f>IF(A90="","",IFERROR(INDEX(Jobs!$L$5:$L$104,MATCH(A90,Jobs!$A$5:$A$104,0)),""))</f>
        <v/>
      </c>
      <c r="L90" s="21">
        <f>IF(A90="","",A90&amp;"-"&amp;B90)</f>
        <v/>
      </c>
    </row>
    <row r="91">
      <c r="A91" s="13" t="n"/>
      <c r="B91" s="13" t="n"/>
      <c r="C91" s="13" t="n"/>
      <c r="D91" s="13" t="n"/>
      <c r="E91" s="21">
        <f>IF(A91="","",IFERROR(INDEX(Jobs!$D$5:$D$104,MATCH(A91,Jobs!$A$5:$A$104,0)),""))</f>
        <v/>
      </c>
      <c r="F91" s="23" t="n"/>
      <c r="G91" s="23" t="n"/>
      <c r="H91" s="15">
        <f>IF(OR(A91="",E91=""),0,F91+E91*G91/60)</f>
        <v/>
      </c>
      <c r="I91" s="13" t="n"/>
      <c r="J91" s="24">
        <f>IF(A91="","",IFERROR(INDEX(Jobs!$E$5:$E$104,MATCH(A91,Jobs!$A$5:$A$104,0)),""))</f>
        <v/>
      </c>
      <c r="K91" s="21">
        <f>IF(A91="","",IFERROR(INDEX(Jobs!$L$5:$L$104,MATCH(A91,Jobs!$A$5:$A$104,0)),""))</f>
        <v/>
      </c>
      <c r="L91" s="21">
        <f>IF(A91="","",A91&amp;"-"&amp;B91)</f>
        <v/>
      </c>
    </row>
    <row r="92">
      <c r="A92" s="13" t="n"/>
      <c r="B92" s="13" t="n"/>
      <c r="C92" s="13" t="n"/>
      <c r="D92" s="13" t="n"/>
      <c r="E92" s="21">
        <f>IF(A92="","",IFERROR(INDEX(Jobs!$D$5:$D$104,MATCH(A92,Jobs!$A$5:$A$104,0)),""))</f>
        <v/>
      </c>
      <c r="F92" s="23" t="n"/>
      <c r="G92" s="23" t="n"/>
      <c r="H92" s="15">
        <f>IF(OR(A92="",E92=""),0,F92+E92*G92/60)</f>
        <v/>
      </c>
      <c r="I92" s="13" t="n"/>
      <c r="J92" s="24">
        <f>IF(A92="","",IFERROR(INDEX(Jobs!$E$5:$E$104,MATCH(A92,Jobs!$A$5:$A$104,0)),""))</f>
        <v/>
      </c>
      <c r="K92" s="21">
        <f>IF(A92="","",IFERROR(INDEX(Jobs!$L$5:$L$104,MATCH(A92,Jobs!$A$5:$A$104,0)),""))</f>
        <v/>
      </c>
      <c r="L92" s="21">
        <f>IF(A92="","",A92&amp;"-"&amp;B92)</f>
        <v/>
      </c>
    </row>
    <row r="93">
      <c r="A93" s="13" t="n"/>
      <c r="B93" s="13" t="n"/>
      <c r="C93" s="13" t="n"/>
      <c r="D93" s="13" t="n"/>
      <c r="E93" s="21">
        <f>IF(A93="","",IFERROR(INDEX(Jobs!$D$5:$D$104,MATCH(A93,Jobs!$A$5:$A$104,0)),""))</f>
        <v/>
      </c>
      <c r="F93" s="23" t="n"/>
      <c r="G93" s="23" t="n"/>
      <c r="H93" s="15">
        <f>IF(OR(A93="",E93=""),0,F93+E93*G93/60)</f>
        <v/>
      </c>
      <c r="I93" s="13" t="n"/>
      <c r="J93" s="24">
        <f>IF(A93="","",IFERROR(INDEX(Jobs!$E$5:$E$104,MATCH(A93,Jobs!$A$5:$A$104,0)),""))</f>
        <v/>
      </c>
      <c r="K93" s="21">
        <f>IF(A93="","",IFERROR(INDEX(Jobs!$L$5:$L$104,MATCH(A93,Jobs!$A$5:$A$104,0)),""))</f>
        <v/>
      </c>
      <c r="L93" s="21">
        <f>IF(A93="","",A93&amp;"-"&amp;B93)</f>
        <v/>
      </c>
    </row>
    <row r="94">
      <c r="A94" s="13" t="n"/>
      <c r="B94" s="13" t="n"/>
      <c r="C94" s="13" t="n"/>
      <c r="D94" s="13" t="n"/>
      <c r="E94" s="21">
        <f>IF(A94="","",IFERROR(INDEX(Jobs!$D$5:$D$104,MATCH(A94,Jobs!$A$5:$A$104,0)),""))</f>
        <v/>
      </c>
      <c r="F94" s="23" t="n"/>
      <c r="G94" s="23" t="n"/>
      <c r="H94" s="15">
        <f>IF(OR(A94="",E94=""),0,F94+E94*G94/60)</f>
        <v/>
      </c>
      <c r="I94" s="13" t="n"/>
      <c r="J94" s="24">
        <f>IF(A94="","",IFERROR(INDEX(Jobs!$E$5:$E$104,MATCH(A94,Jobs!$A$5:$A$104,0)),""))</f>
        <v/>
      </c>
      <c r="K94" s="21">
        <f>IF(A94="","",IFERROR(INDEX(Jobs!$L$5:$L$104,MATCH(A94,Jobs!$A$5:$A$104,0)),""))</f>
        <v/>
      </c>
      <c r="L94" s="21">
        <f>IF(A94="","",A94&amp;"-"&amp;B94)</f>
        <v/>
      </c>
    </row>
    <row r="95">
      <c r="A95" s="13" t="n"/>
      <c r="B95" s="13" t="n"/>
      <c r="C95" s="13" t="n"/>
      <c r="D95" s="13" t="n"/>
      <c r="E95" s="21">
        <f>IF(A95="","",IFERROR(INDEX(Jobs!$D$5:$D$104,MATCH(A95,Jobs!$A$5:$A$104,0)),""))</f>
        <v/>
      </c>
      <c r="F95" s="23" t="n"/>
      <c r="G95" s="23" t="n"/>
      <c r="H95" s="15">
        <f>IF(OR(A95="",E95=""),0,F95+E95*G95/60)</f>
        <v/>
      </c>
      <c r="I95" s="13" t="n"/>
      <c r="J95" s="24">
        <f>IF(A95="","",IFERROR(INDEX(Jobs!$E$5:$E$104,MATCH(A95,Jobs!$A$5:$A$104,0)),""))</f>
        <v/>
      </c>
      <c r="K95" s="21">
        <f>IF(A95="","",IFERROR(INDEX(Jobs!$L$5:$L$104,MATCH(A95,Jobs!$A$5:$A$104,0)),""))</f>
        <v/>
      </c>
      <c r="L95" s="21">
        <f>IF(A95="","",A95&amp;"-"&amp;B95)</f>
        <v/>
      </c>
    </row>
    <row r="96">
      <c r="A96" s="13" t="n"/>
      <c r="B96" s="13" t="n"/>
      <c r="C96" s="13" t="n"/>
      <c r="D96" s="13" t="n"/>
      <c r="E96" s="21">
        <f>IF(A96="","",IFERROR(INDEX(Jobs!$D$5:$D$104,MATCH(A96,Jobs!$A$5:$A$104,0)),""))</f>
        <v/>
      </c>
      <c r="F96" s="23" t="n"/>
      <c r="G96" s="23" t="n"/>
      <c r="H96" s="15">
        <f>IF(OR(A96="",E96=""),0,F96+E96*G96/60)</f>
        <v/>
      </c>
      <c r="I96" s="13" t="n"/>
      <c r="J96" s="24">
        <f>IF(A96="","",IFERROR(INDEX(Jobs!$E$5:$E$104,MATCH(A96,Jobs!$A$5:$A$104,0)),""))</f>
        <v/>
      </c>
      <c r="K96" s="21">
        <f>IF(A96="","",IFERROR(INDEX(Jobs!$L$5:$L$104,MATCH(A96,Jobs!$A$5:$A$104,0)),""))</f>
        <v/>
      </c>
      <c r="L96" s="21">
        <f>IF(A96="","",A96&amp;"-"&amp;B96)</f>
        <v/>
      </c>
    </row>
    <row r="97">
      <c r="A97" s="13" t="n"/>
      <c r="B97" s="13" t="n"/>
      <c r="C97" s="13" t="n"/>
      <c r="D97" s="13" t="n"/>
      <c r="E97" s="21">
        <f>IF(A97="","",IFERROR(INDEX(Jobs!$D$5:$D$104,MATCH(A97,Jobs!$A$5:$A$104,0)),""))</f>
        <v/>
      </c>
      <c r="F97" s="23" t="n"/>
      <c r="G97" s="23" t="n"/>
      <c r="H97" s="15">
        <f>IF(OR(A97="",E97=""),0,F97+E97*G97/60)</f>
        <v/>
      </c>
      <c r="I97" s="13" t="n"/>
      <c r="J97" s="24">
        <f>IF(A97="","",IFERROR(INDEX(Jobs!$E$5:$E$104,MATCH(A97,Jobs!$A$5:$A$104,0)),""))</f>
        <v/>
      </c>
      <c r="K97" s="21">
        <f>IF(A97="","",IFERROR(INDEX(Jobs!$L$5:$L$104,MATCH(A97,Jobs!$A$5:$A$104,0)),""))</f>
        <v/>
      </c>
      <c r="L97" s="21">
        <f>IF(A97="","",A97&amp;"-"&amp;B97)</f>
        <v/>
      </c>
    </row>
    <row r="98">
      <c r="A98" s="13" t="n"/>
      <c r="B98" s="13" t="n"/>
      <c r="C98" s="13" t="n"/>
      <c r="D98" s="13" t="n"/>
      <c r="E98" s="21">
        <f>IF(A98="","",IFERROR(INDEX(Jobs!$D$5:$D$104,MATCH(A98,Jobs!$A$5:$A$104,0)),""))</f>
        <v/>
      </c>
      <c r="F98" s="23" t="n"/>
      <c r="G98" s="23" t="n"/>
      <c r="H98" s="15">
        <f>IF(OR(A98="",E98=""),0,F98+E98*G98/60)</f>
        <v/>
      </c>
      <c r="I98" s="13" t="n"/>
      <c r="J98" s="24">
        <f>IF(A98="","",IFERROR(INDEX(Jobs!$E$5:$E$104,MATCH(A98,Jobs!$A$5:$A$104,0)),""))</f>
        <v/>
      </c>
      <c r="K98" s="21">
        <f>IF(A98="","",IFERROR(INDEX(Jobs!$L$5:$L$104,MATCH(A98,Jobs!$A$5:$A$104,0)),""))</f>
        <v/>
      </c>
      <c r="L98" s="21">
        <f>IF(A98="","",A98&amp;"-"&amp;B98)</f>
        <v/>
      </c>
    </row>
    <row r="99">
      <c r="A99" s="13" t="n"/>
      <c r="B99" s="13" t="n"/>
      <c r="C99" s="13" t="n"/>
      <c r="D99" s="13" t="n"/>
      <c r="E99" s="21">
        <f>IF(A99="","",IFERROR(INDEX(Jobs!$D$5:$D$104,MATCH(A99,Jobs!$A$5:$A$104,0)),""))</f>
        <v/>
      </c>
      <c r="F99" s="23" t="n"/>
      <c r="G99" s="23" t="n"/>
      <c r="H99" s="15">
        <f>IF(OR(A99="",E99=""),0,F99+E99*G99/60)</f>
        <v/>
      </c>
      <c r="I99" s="13" t="n"/>
      <c r="J99" s="24">
        <f>IF(A99="","",IFERROR(INDEX(Jobs!$E$5:$E$104,MATCH(A99,Jobs!$A$5:$A$104,0)),""))</f>
        <v/>
      </c>
      <c r="K99" s="21">
        <f>IF(A99="","",IFERROR(INDEX(Jobs!$L$5:$L$104,MATCH(A99,Jobs!$A$5:$A$104,0)),""))</f>
        <v/>
      </c>
      <c r="L99" s="21">
        <f>IF(A99="","",A99&amp;"-"&amp;B99)</f>
        <v/>
      </c>
    </row>
    <row r="100">
      <c r="A100" s="13" t="n"/>
      <c r="B100" s="13" t="n"/>
      <c r="C100" s="13" t="n"/>
      <c r="D100" s="13" t="n"/>
      <c r="E100" s="21">
        <f>IF(A100="","",IFERROR(INDEX(Jobs!$D$5:$D$104,MATCH(A100,Jobs!$A$5:$A$104,0)),""))</f>
        <v/>
      </c>
      <c r="F100" s="23" t="n"/>
      <c r="G100" s="23" t="n"/>
      <c r="H100" s="15">
        <f>IF(OR(A100="",E100=""),0,F100+E100*G100/60)</f>
        <v/>
      </c>
      <c r="I100" s="13" t="n"/>
      <c r="J100" s="24">
        <f>IF(A100="","",IFERROR(INDEX(Jobs!$E$5:$E$104,MATCH(A100,Jobs!$A$5:$A$104,0)),""))</f>
        <v/>
      </c>
      <c r="K100" s="21">
        <f>IF(A100="","",IFERROR(INDEX(Jobs!$L$5:$L$104,MATCH(A100,Jobs!$A$5:$A$104,0)),""))</f>
        <v/>
      </c>
      <c r="L100" s="21">
        <f>IF(A100="","",A100&amp;"-"&amp;B100)</f>
        <v/>
      </c>
    </row>
    <row r="101">
      <c r="A101" s="13" t="n"/>
      <c r="B101" s="13" t="n"/>
      <c r="C101" s="13" t="n"/>
      <c r="D101" s="13" t="n"/>
      <c r="E101" s="21">
        <f>IF(A101="","",IFERROR(INDEX(Jobs!$D$5:$D$104,MATCH(A101,Jobs!$A$5:$A$104,0)),""))</f>
        <v/>
      </c>
      <c r="F101" s="23" t="n"/>
      <c r="G101" s="23" t="n"/>
      <c r="H101" s="15">
        <f>IF(OR(A101="",E101=""),0,F101+E101*G101/60)</f>
        <v/>
      </c>
      <c r="I101" s="13" t="n"/>
      <c r="J101" s="24">
        <f>IF(A101="","",IFERROR(INDEX(Jobs!$E$5:$E$104,MATCH(A101,Jobs!$A$5:$A$104,0)),""))</f>
        <v/>
      </c>
      <c r="K101" s="21">
        <f>IF(A101="","",IFERROR(INDEX(Jobs!$L$5:$L$104,MATCH(A101,Jobs!$A$5:$A$104,0)),""))</f>
        <v/>
      </c>
      <c r="L101" s="21">
        <f>IF(A101="","",A101&amp;"-"&amp;B101)</f>
        <v/>
      </c>
    </row>
    <row r="102">
      <c r="A102" s="13" t="n"/>
      <c r="B102" s="13" t="n"/>
      <c r="C102" s="13" t="n"/>
      <c r="D102" s="13" t="n"/>
      <c r="E102" s="21">
        <f>IF(A102="","",IFERROR(INDEX(Jobs!$D$5:$D$104,MATCH(A102,Jobs!$A$5:$A$104,0)),""))</f>
        <v/>
      </c>
      <c r="F102" s="23" t="n"/>
      <c r="G102" s="23" t="n"/>
      <c r="H102" s="15">
        <f>IF(OR(A102="",E102=""),0,F102+E102*G102/60)</f>
        <v/>
      </c>
      <c r="I102" s="13" t="n"/>
      <c r="J102" s="24">
        <f>IF(A102="","",IFERROR(INDEX(Jobs!$E$5:$E$104,MATCH(A102,Jobs!$A$5:$A$104,0)),""))</f>
        <v/>
      </c>
      <c r="K102" s="21">
        <f>IF(A102="","",IFERROR(INDEX(Jobs!$L$5:$L$104,MATCH(A102,Jobs!$A$5:$A$104,0)),""))</f>
        <v/>
      </c>
      <c r="L102" s="21">
        <f>IF(A102="","",A102&amp;"-"&amp;B102)</f>
        <v/>
      </c>
    </row>
    <row r="103">
      <c r="A103" s="13" t="n"/>
      <c r="B103" s="13" t="n"/>
      <c r="C103" s="13" t="n"/>
      <c r="D103" s="13" t="n"/>
      <c r="E103" s="21">
        <f>IF(A103="","",IFERROR(INDEX(Jobs!$D$5:$D$104,MATCH(A103,Jobs!$A$5:$A$104,0)),""))</f>
        <v/>
      </c>
      <c r="F103" s="23" t="n"/>
      <c r="G103" s="23" t="n"/>
      <c r="H103" s="15">
        <f>IF(OR(A103="",E103=""),0,F103+E103*G103/60)</f>
        <v/>
      </c>
      <c r="I103" s="13" t="n"/>
      <c r="J103" s="24">
        <f>IF(A103="","",IFERROR(INDEX(Jobs!$E$5:$E$104,MATCH(A103,Jobs!$A$5:$A$104,0)),""))</f>
        <v/>
      </c>
      <c r="K103" s="21">
        <f>IF(A103="","",IFERROR(INDEX(Jobs!$L$5:$L$104,MATCH(A103,Jobs!$A$5:$A$104,0)),""))</f>
        <v/>
      </c>
      <c r="L103" s="21">
        <f>IF(A103="","",A103&amp;"-"&amp;B103)</f>
        <v/>
      </c>
    </row>
    <row r="104">
      <c r="A104" s="13" t="n"/>
      <c r="B104" s="13" t="n"/>
      <c r="C104" s="13" t="n"/>
      <c r="D104" s="13" t="n"/>
      <c r="E104" s="21">
        <f>IF(A104="","",IFERROR(INDEX(Jobs!$D$5:$D$104,MATCH(A104,Jobs!$A$5:$A$104,0)),""))</f>
        <v/>
      </c>
      <c r="F104" s="23" t="n"/>
      <c r="G104" s="23" t="n"/>
      <c r="H104" s="15">
        <f>IF(OR(A104="",E104=""),0,F104+E104*G104/60)</f>
        <v/>
      </c>
      <c r="I104" s="13" t="n"/>
      <c r="J104" s="24">
        <f>IF(A104="","",IFERROR(INDEX(Jobs!$E$5:$E$104,MATCH(A104,Jobs!$A$5:$A$104,0)),""))</f>
        <v/>
      </c>
      <c r="K104" s="21">
        <f>IF(A104="","",IFERROR(INDEX(Jobs!$L$5:$L$104,MATCH(A104,Jobs!$A$5:$A$104,0)),""))</f>
        <v/>
      </c>
      <c r="L104" s="21">
        <f>IF(A104="","",A104&amp;"-"&amp;B104)</f>
        <v/>
      </c>
    </row>
    <row r="105">
      <c r="A105" s="13" t="n"/>
      <c r="B105" s="13" t="n"/>
      <c r="C105" s="13" t="n"/>
      <c r="D105" s="13" t="n"/>
      <c r="E105" s="21">
        <f>IF(A105="","",IFERROR(INDEX(Jobs!$D$5:$D$104,MATCH(A105,Jobs!$A$5:$A$104,0)),""))</f>
        <v/>
      </c>
      <c r="F105" s="23" t="n"/>
      <c r="G105" s="23" t="n"/>
      <c r="H105" s="15">
        <f>IF(OR(A105="",E105=""),0,F105+E105*G105/60)</f>
        <v/>
      </c>
      <c r="I105" s="13" t="n"/>
      <c r="J105" s="24">
        <f>IF(A105="","",IFERROR(INDEX(Jobs!$E$5:$E$104,MATCH(A105,Jobs!$A$5:$A$104,0)),""))</f>
        <v/>
      </c>
      <c r="K105" s="21">
        <f>IF(A105="","",IFERROR(INDEX(Jobs!$L$5:$L$104,MATCH(A105,Jobs!$A$5:$A$104,0)),""))</f>
        <v/>
      </c>
      <c r="L105" s="21">
        <f>IF(A105="","",A105&amp;"-"&amp;B105)</f>
        <v/>
      </c>
    </row>
    <row r="106">
      <c r="A106" s="13" t="n"/>
      <c r="B106" s="13" t="n"/>
      <c r="C106" s="13" t="n"/>
      <c r="D106" s="13" t="n"/>
      <c r="E106" s="21">
        <f>IF(A106="","",IFERROR(INDEX(Jobs!$D$5:$D$104,MATCH(A106,Jobs!$A$5:$A$104,0)),""))</f>
        <v/>
      </c>
      <c r="F106" s="23" t="n"/>
      <c r="G106" s="23" t="n"/>
      <c r="H106" s="15">
        <f>IF(OR(A106="",E106=""),0,F106+E106*G106/60)</f>
        <v/>
      </c>
      <c r="I106" s="13" t="n"/>
      <c r="J106" s="24">
        <f>IF(A106="","",IFERROR(INDEX(Jobs!$E$5:$E$104,MATCH(A106,Jobs!$A$5:$A$104,0)),""))</f>
        <v/>
      </c>
      <c r="K106" s="21">
        <f>IF(A106="","",IFERROR(INDEX(Jobs!$L$5:$L$104,MATCH(A106,Jobs!$A$5:$A$104,0)),""))</f>
        <v/>
      </c>
      <c r="L106" s="21">
        <f>IF(A106="","",A106&amp;"-"&amp;B106)</f>
        <v/>
      </c>
    </row>
    <row r="107">
      <c r="A107" s="13" t="n"/>
      <c r="B107" s="13" t="n"/>
      <c r="C107" s="13" t="n"/>
      <c r="D107" s="13" t="n"/>
      <c r="E107" s="21">
        <f>IF(A107="","",IFERROR(INDEX(Jobs!$D$5:$D$104,MATCH(A107,Jobs!$A$5:$A$104,0)),""))</f>
        <v/>
      </c>
      <c r="F107" s="23" t="n"/>
      <c r="G107" s="23" t="n"/>
      <c r="H107" s="15">
        <f>IF(OR(A107="",E107=""),0,F107+E107*G107/60)</f>
        <v/>
      </c>
      <c r="I107" s="13" t="n"/>
      <c r="J107" s="24">
        <f>IF(A107="","",IFERROR(INDEX(Jobs!$E$5:$E$104,MATCH(A107,Jobs!$A$5:$A$104,0)),""))</f>
        <v/>
      </c>
      <c r="K107" s="21">
        <f>IF(A107="","",IFERROR(INDEX(Jobs!$L$5:$L$104,MATCH(A107,Jobs!$A$5:$A$104,0)),""))</f>
        <v/>
      </c>
      <c r="L107" s="21">
        <f>IF(A107="","",A107&amp;"-"&amp;B107)</f>
        <v/>
      </c>
    </row>
    <row r="108">
      <c r="A108" s="13" t="n"/>
      <c r="B108" s="13" t="n"/>
      <c r="C108" s="13" t="n"/>
      <c r="D108" s="13" t="n"/>
      <c r="E108" s="21">
        <f>IF(A108="","",IFERROR(INDEX(Jobs!$D$5:$D$104,MATCH(A108,Jobs!$A$5:$A$104,0)),""))</f>
        <v/>
      </c>
      <c r="F108" s="23" t="n"/>
      <c r="G108" s="23" t="n"/>
      <c r="H108" s="15">
        <f>IF(OR(A108="",E108=""),0,F108+E108*G108/60)</f>
        <v/>
      </c>
      <c r="I108" s="13" t="n"/>
      <c r="J108" s="24">
        <f>IF(A108="","",IFERROR(INDEX(Jobs!$E$5:$E$104,MATCH(A108,Jobs!$A$5:$A$104,0)),""))</f>
        <v/>
      </c>
      <c r="K108" s="21">
        <f>IF(A108="","",IFERROR(INDEX(Jobs!$L$5:$L$104,MATCH(A108,Jobs!$A$5:$A$104,0)),""))</f>
        <v/>
      </c>
      <c r="L108" s="21">
        <f>IF(A108="","",A108&amp;"-"&amp;B108)</f>
        <v/>
      </c>
    </row>
    <row r="109">
      <c r="A109" s="13" t="n"/>
      <c r="B109" s="13" t="n"/>
      <c r="C109" s="13" t="n"/>
      <c r="D109" s="13" t="n"/>
      <c r="E109" s="21">
        <f>IF(A109="","",IFERROR(INDEX(Jobs!$D$5:$D$104,MATCH(A109,Jobs!$A$5:$A$104,0)),""))</f>
        <v/>
      </c>
      <c r="F109" s="23" t="n"/>
      <c r="G109" s="23" t="n"/>
      <c r="H109" s="15">
        <f>IF(OR(A109="",E109=""),0,F109+E109*G109/60)</f>
        <v/>
      </c>
      <c r="I109" s="13" t="n"/>
      <c r="J109" s="24">
        <f>IF(A109="","",IFERROR(INDEX(Jobs!$E$5:$E$104,MATCH(A109,Jobs!$A$5:$A$104,0)),""))</f>
        <v/>
      </c>
      <c r="K109" s="21">
        <f>IF(A109="","",IFERROR(INDEX(Jobs!$L$5:$L$104,MATCH(A109,Jobs!$A$5:$A$104,0)),""))</f>
        <v/>
      </c>
      <c r="L109" s="21">
        <f>IF(A109="","",A109&amp;"-"&amp;B109)</f>
        <v/>
      </c>
    </row>
    <row r="110">
      <c r="A110" s="13" t="n"/>
      <c r="B110" s="13" t="n"/>
      <c r="C110" s="13" t="n"/>
      <c r="D110" s="13" t="n"/>
      <c r="E110" s="21">
        <f>IF(A110="","",IFERROR(INDEX(Jobs!$D$5:$D$104,MATCH(A110,Jobs!$A$5:$A$104,0)),""))</f>
        <v/>
      </c>
      <c r="F110" s="23" t="n"/>
      <c r="G110" s="23" t="n"/>
      <c r="H110" s="15">
        <f>IF(OR(A110="",E110=""),0,F110+E110*G110/60)</f>
        <v/>
      </c>
      <c r="I110" s="13" t="n"/>
      <c r="J110" s="24">
        <f>IF(A110="","",IFERROR(INDEX(Jobs!$E$5:$E$104,MATCH(A110,Jobs!$A$5:$A$104,0)),""))</f>
        <v/>
      </c>
      <c r="K110" s="21">
        <f>IF(A110="","",IFERROR(INDEX(Jobs!$L$5:$L$104,MATCH(A110,Jobs!$A$5:$A$104,0)),""))</f>
        <v/>
      </c>
      <c r="L110" s="21">
        <f>IF(A110="","",A110&amp;"-"&amp;B110)</f>
        <v/>
      </c>
    </row>
    <row r="111">
      <c r="A111" s="13" t="n"/>
      <c r="B111" s="13" t="n"/>
      <c r="C111" s="13" t="n"/>
      <c r="D111" s="13" t="n"/>
      <c r="E111" s="21">
        <f>IF(A111="","",IFERROR(INDEX(Jobs!$D$5:$D$104,MATCH(A111,Jobs!$A$5:$A$104,0)),""))</f>
        <v/>
      </c>
      <c r="F111" s="23" t="n"/>
      <c r="G111" s="23" t="n"/>
      <c r="H111" s="15">
        <f>IF(OR(A111="",E111=""),0,F111+E111*G111/60)</f>
        <v/>
      </c>
      <c r="I111" s="13" t="n"/>
      <c r="J111" s="24">
        <f>IF(A111="","",IFERROR(INDEX(Jobs!$E$5:$E$104,MATCH(A111,Jobs!$A$5:$A$104,0)),""))</f>
        <v/>
      </c>
      <c r="K111" s="21">
        <f>IF(A111="","",IFERROR(INDEX(Jobs!$L$5:$L$104,MATCH(A111,Jobs!$A$5:$A$104,0)),""))</f>
        <v/>
      </c>
      <c r="L111" s="21">
        <f>IF(A111="","",A111&amp;"-"&amp;B111)</f>
        <v/>
      </c>
    </row>
    <row r="112">
      <c r="A112" s="13" t="n"/>
      <c r="B112" s="13" t="n"/>
      <c r="C112" s="13" t="n"/>
      <c r="D112" s="13" t="n"/>
      <c r="E112" s="21">
        <f>IF(A112="","",IFERROR(INDEX(Jobs!$D$5:$D$104,MATCH(A112,Jobs!$A$5:$A$104,0)),""))</f>
        <v/>
      </c>
      <c r="F112" s="23" t="n"/>
      <c r="G112" s="23" t="n"/>
      <c r="H112" s="15">
        <f>IF(OR(A112="",E112=""),0,F112+E112*G112/60)</f>
        <v/>
      </c>
      <c r="I112" s="13" t="n"/>
      <c r="J112" s="24">
        <f>IF(A112="","",IFERROR(INDEX(Jobs!$E$5:$E$104,MATCH(A112,Jobs!$A$5:$A$104,0)),""))</f>
        <v/>
      </c>
      <c r="K112" s="21">
        <f>IF(A112="","",IFERROR(INDEX(Jobs!$L$5:$L$104,MATCH(A112,Jobs!$A$5:$A$104,0)),""))</f>
        <v/>
      </c>
      <c r="L112" s="21">
        <f>IF(A112="","",A112&amp;"-"&amp;B112)</f>
        <v/>
      </c>
    </row>
    <row r="113">
      <c r="A113" s="13" t="n"/>
      <c r="B113" s="13" t="n"/>
      <c r="C113" s="13" t="n"/>
      <c r="D113" s="13" t="n"/>
      <c r="E113" s="21">
        <f>IF(A113="","",IFERROR(INDEX(Jobs!$D$5:$D$104,MATCH(A113,Jobs!$A$5:$A$104,0)),""))</f>
        <v/>
      </c>
      <c r="F113" s="23" t="n"/>
      <c r="G113" s="23" t="n"/>
      <c r="H113" s="15">
        <f>IF(OR(A113="",E113=""),0,F113+E113*G113/60)</f>
        <v/>
      </c>
      <c r="I113" s="13" t="n"/>
      <c r="J113" s="24">
        <f>IF(A113="","",IFERROR(INDEX(Jobs!$E$5:$E$104,MATCH(A113,Jobs!$A$5:$A$104,0)),""))</f>
        <v/>
      </c>
      <c r="K113" s="21">
        <f>IF(A113="","",IFERROR(INDEX(Jobs!$L$5:$L$104,MATCH(A113,Jobs!$A$5:$A$104,0)),""))</f>
        <v/>
      </c>
      <c r="L113" s="21">
        <f>IF(A113="","",A113&amp;"-"&amp;B113)</f>
        <v/>
      </c>
    </row>
    <row r="114">
      <c r="A114" s="13" t="n"/>
      <c r="B114" s="13" t="n"/>
      <c r="C114" s="13" t="n"/>
      <c r="D114" s="13" t="n"/>
      <c r="E114" s="21">
        <f>IF(A114="","",IFERROR(INDEX(Jobs!$D$5:$D$104,MATCH(A114,Jobs!$A$5:$A$104,0)),""))</f>
        <v/>
      </c>
      <c r="F114" s="23" t="n"/>
      <c r="G114" s="23" t="n"/>
      <c r="H114" s="15">
        <f>IF(OR(A114="",E114=""),0,F114+E114*G114/60)</f>
        <v/>
      </c>
      <c r="I114" s="13" t="n"/>
      <c r="J114" s="24">
        <f>IF(A114="","",IFERROR(INDEX(Jobs!$E$5:$E$104,MATCH(A114,Jobs!$A$5:$A$104,0)),""))</f>
        <v/>
      </c>
      <c r="K114" s="21">
        <f>IF(A114="","",IFERROR(INDEX(Jobs!$L$5:$L$104,MATCH(A114,Jobs!$A$5:$A$104,0)),""))</f>
        <v/>
      </c>
      <c r="L114" s="21">
        <f>IF(A114="","",A114&amp;"-"&amp;B114)</f>
        <v/>
      </c>
    </row>
    <row r="115">
      <c r="A115" s="13" t="n"/>
      <c r="B115" s="13" t="n"/>
      <c r="C115" s="13" t="n"/>
      <c r="D115" s="13" t="n"/>
      <c r="E115" s="21">
        <f>IF(A115="","",IFERROR(INDEX(Jobs!$D$5:$D$104,MATCH(A115,Jobs!$A$5:$A$104,0)),""))</f>
        <v/>
      </c>
      <c r="F115" s="23" t="n"/>
      <c r="G115" s="23" t="n"/>
      <c r="H115" s="15">
        <f>IF(OR(A115="",E115=""),0,F115+E115*G115/60)</f>
        <v/>
      </c>
      <c r="I115" s="13" t="n"/>
      <c r="J115" s="24">
        <f>IF(A115="","",IFERROR(INDEX(Jobs!$E$5:$E$104,MATCH(A115,Jobs!$A$5:$A$104,0)),""))</f>
        <v/>
      </c>
      <c r="K115" s="21">
        <f>IF(A115="","",IFERROR(INDEX(Jobs!$L$5:$L$104,MATCH(A115,Jobs!$A$5:$A$104,0)),""))</f>
        <v/>
      </c>
      <c r="L115" s="21">
        <f>IF(A115="","",A115&amp;"-"&amp;B115)</f>
        <v/>
      </c>
    </row>
    <row r="116">
      <c r="A116" s="13" t="n"/>
      <c r="B116" s="13" t="n"/>
      <c r="C116" s="13" t="n"/>
      <c r="D116" s="13" t="n"/>
      <c r="E116" s="21">
        <f>IF(A116="","",IFERROR(INDEX(Jobs!$D$5:$D$104,MATCH(A116,Jobs!$A$5:$A$104,0)),""))</f>
        <v/>
      </c>
      <c r="F116" s="23" t="n"/>
      <c r="G116" s="23" t="n"/>
      <c r="H116" s="15">
        <f>IF(OR(A116="",E116=""),0,F116+E116*G116/60)</f>
        <v/>
      </c>
      <c r="I116" s="13" t="n"/>
      <c r="J116" s="24">
        <f>IF(A116="","",IFERROR(INDEX(Jobs!$E$5:$E$104,MATCH(A116,Jobs!$A$5:$A$104,0)),""))</f>
        <v/>
      </c>
      <c r="K116" s="21">
        <f>IF(A116="","",IFERROR(INDEX(Jobs!$L$5:$L$104,MATCH(A116,Jobs!$A$5:$A$104,0)),""))</f>
        <v/>
      </c>
      <c r="L116" s="21">
        <f>IF(A116="","",A116&amp;"-"&amp;B116)</f>
        <v/>
      </c>
    </row>
    <row r="117">
      <c r="A117" s="13" t="n"/>
      <c r="B117" s="13" t="n"/>
      <c r="C117" s="13" t="n"/>
      <c r="D117" s="13" t="n"/>
      <c r="E117" s="21">
        <f>IF(A117="","",IFERROR(INDEX(Jobs!$D$5:$D$104,MATCH(A117,Jobs!$A$5:$A$104,0)),""))</f>
        <v/>
      </c>
      <c r="F117" s="23" t="n"/>
      <c r="G117" s="23" t="n"/>
      <c r="H117" s="15">
        <f>IF(OR(A117="",E117=""),0,F117+E117*G117/60)</f>
        <v/>
      </c>
      <c r="I117" s="13" t="n"/>
      <c r="J117" s="24">
        <f>IF(A117="","",IFERROR(INDEX(Jobs!$E$5:$E$104,MATCH(A117,Jobs!$A$5:$A$104,0)),""))</f>
        <v/>
      </c>
      <c r="K117" s="21">
        <f>IF(A117="","",IFERROR(INDEX(Jobs!$L$5:$L$104,MATCH(A117,Jobs!$A$5:$A$104,0)),""))</f>
        <v/>
      </c>
      <c r="L117" s="21">
        <f>IF(A117="","",A117&amp;"-"&amp;B117)</f>
        <v/>
      </c>
    </row>
    <row r="118">
      <c r="A118" s="13" t="n"/>
      <c r="B118" s="13" t="n"/>
      <c r="C118" s="13" t="n"/>
      <c r="D118" s="13" t="n"/>
      <c r="E118" s="21">
        <f>IF(A118="","",IFERROR(INDEX(Jobs!$D$5:$D$104,MATCH(A118,Jobs!$A$5:$A$104,0)),""))</f>
        <v/>
      </c>
      <c r="F118" s="23" t="n"/>
      <c r="G118" s="23" t="n"/>
      <c r="H118" s="15">
        <f>IF(OR(A118="",E118=""),0,F118+E118*G118/60)</f>
        <v/>
      </c>
      <c r="I118" s="13" t="n"/>
      <c r="J118" s="24">
        <f>IF(A118="","",IFERROR(INDEX(Jobs!$E$5:$E$104,MATCH(A118,Jobs!$A$5:$A$104,0)),""))</f>
        <v/>
      </c>
      <c r="K118" s="21">
        <f>IF(A118="","",IFERROR(INDEX(Jobs!$L$5:$L$104,MATCH(A118,Jobs!$A$5:$A$104,0)),""))</f>
        <v/>
      </c>
      <c r="L118" s="21">
        <f>IF(A118="","",A118&amp;"-"&amp;B118)</f>
        <v/>
      </c>
    </row>
    <row r="119">
      <c r="A119" s="13" t="n"/>
      <c r="B119" s="13" t="n"/>
      <c r="C119" s="13" t="n"/>
      <c r="D119" s="13" t="n"/>
      <c r="E119" s="21">
        <f>IF(A119="","",IFERROR(INDEX(Jobs!$D$5:$D$104,MATCH(A119,Jobs!$A$5:$A$104,0)),""))</f>
        <v/>
      </c>
      <c r="F119" s="23" t="n"/>
      <c r="G119" s="23" t="n"/>
      <c r="H119" s="15">
        <f>IF(OR(A119="",E119=""),0,F119+E119*G119/60)</f>
        <v/>
      </c>
      <c r="I119" s="13" t="n"/>
      <c r="J119" s="24">
        <f>IF(A119="","",IFERROR(INDEX(Jobs!$E$5:$E$104,MATCH(A119,Jobs!$A$5:$A$104,0)),""))</f>
        <v/>
      </c>
      <c r="K119" s="21">
        <f>IF(A119="","",IFERROR(INDEX(Jobs!$L$5:$L$104,MATCH(A119,Jobs!$A$5:$A$104,0)),""))</f>
        <v/>
      </c>
      <c r="L119" s="21">
        <f>IF(A119="","",A119&amp;"-"&amp;B119)</f>
        <v/>
      </c>
    </row>
    <row r="120">
      <c r="A120" s="13" t="n"/>
      <c r="B120" s="13" t="n"/>
      <c r="C120" s="13" t="n"/>
      <c r="D120" s="13" t="n"/>
      <c r="E120" s="21">
        <f>IF(A120="","",IFERROR(INDEX(Jobs!$D$5:$D$104,MATCH(A120,Jobs!$A$5:$A$104,0)),""))</f>
        <v/>
      </c>
      <c r="F120" s="23" t="n"/>
      <c r="G120" s="23" t="n"/>
      <c r="H120" s="15">
        <f>IF(OR(A120="",E120=""),0,F120+E120*G120/60)</f>
        <v/>
      </c>
      <c r="I120" s="13" t="n"/>
      <c r="J120" s="24">
        <f>IF(A120="","",IFERROR(INDEX(Jobs!$E$5:$E$104,MATCH(A120,Jobs!$A$5:$A$104,0)),""))</f>
        <v/>
      </c>
      <c r="K120" s="21">
        <f>IF(A120="","",IFERROR(INDEX(Jobs!$L$5:$L$104,MATCH(A120,Jobs!$A$5:$A$104,0)),""))</f>
        <v/>
      </c>
      <c r="L120" s="21">
        <f>IF(A120="","",A120&amp;"-"&amp;B120)</f>
        <v/>
      </c>
    </row>
    <row r="121">
      <c r="A121" s="13" t="n"/>
      <c r="B121" s="13" t="n"/>
      <c r="C121" s="13" t="n"/>
      <c r="D121" s="13" t="n"/>
      <c r="E121" s="21">
        <f>IF(A121="","",IFERROR(INDEX(Jobs!$D$5:$D$104,MATCH(A121,Jobs!$A$5:$A$104,0)),""))</f>
        <v/>
      </c>
      <c r="F121" s="23" t="n"/>
      <c r="G121" s="23" t="n"/>
      <c r="H121" s="15">
        <f>IF(OR(A121="",E121=""),0,F121+E121*G121/60)</f>
        <v/>
      </c>
      <c r="I121" s="13" t="n"/>
      <c r="J121" s="24">
        <f>IF(A121="","",IFERROR(INDEX(Jobs!$E$5:$E$104,MATCH(A121,Jobs!$A$5:$A$104,0)),""))</f>
        <v/>
      </c>
      <c r="K121" s="21">
        <f>IF(A121="","",IFERROR(INDEX(Jobs!$L$5:$L$104,MATCH(A121,Jobs!$A$5:$A$104,0)),""))</f>
        <v/>
      </c>
      <c r="L121" s="21">
        <f>IF(A121="","",A121&amp;"-"&amp;B121)</f>
        <v/>
      </c>
    </row>
    <row r="122">
      <c r="A122" s="13" t="n"/>
      <c r="B122" s="13" t="n"/>
      <c r="C122" s="13" t="n"/>
      <c r="D122" s="13" t="n"/>
      <c r="E122" s="21">
        <f>IF(A122="","",IFERROR(INDEX(Jobs!$D$5:$D$104,MATCH(A122,Jobs!$A$5:$A$104,0)),""))</f>
        <v/>
      </c>
      <c r="F122" s="23" t="n"/>
      <c r="G122" s="23" t="n"/>
      <c r="H122" s="15">
        <f>IF(OR(A122="",E122=""),0,F122+E122*G122/60)</f>
        <v/>
      </c>
      <c r="I122" s="13" t="n"/>
      <c r="J122" s="24">
        <f>IF(A122="","",IFERROR(INDEX(Jobs!$E$5:$E$104,MATCH(A122,Jobs!$A$5:$A$104,0)),""))</f>
        <v/>
      </c>
      <c r="K122" s="21">
        <f>IF(A122="","",IFERROR(INDEX(Jobs!$L$5:$L$104,MATCH(A122,Jobs!$A$5:$A$104,0)),""))</f>
        <v/>
      </c>
      <c r="L122" s="21">
        <f>IF(A122="","",A122&amp;"-"&amp;B122)</f>
        <v/>
      </c>
    </row>
    <row r="123">
      <c r="A123" s="13" t="n"/>
      <c r="B123" s="13" t="n"/>
      <c r="C123" s="13" t="n"/>
      <c r="D123" s="13" t="n"/>
      <c r="E123" s="21">
        <f>IF(A123="","",IFERROR(INDEX(Jobs!$D$5:$D$104,MATCH(A123,Jobs!$A$5:$A$104,0)),""))</f>
        <v/>
      </c>
      <c r="F123" s="23" t="n"/>
      <c r="G123" s="23" t="n"/>
      <c r="H123" s="15">
        <f>IF(OR(A123="",E123=""),0,F123+E123*G123/60)</f>
        <v/>
      </c>
      <c r="I123" s="13" t="n"/>
      <c r="J123" s="24">
        <f>IF(A123="","",IFERROR(INDEX(Jobs!$E$5:$E$104,MATCH(A123,Jobs!$A$5:$A$104,0)),""))</f>
        <v/>
      </c>
      <c r="K123" s="21">
        <f>IF(A123="","",IFERROR(INDEX(Jobs!$L$5:$L$104,MATCH(A123,Jobs!$A$5:$A$104,0)),""))</f>
        <v/>
      </c>
      <c r="L123" s="21">
        <f>IF(A123="","",A123&amp;"-"&amp;B123)</f>
        <v/>
      </c>
    </row>
    <row r="124">
      <c r="A124" s="13" t="n"/>
      <c r="B124" s="13" t="n"/>
      <c r="C124" s="13" t="n"/>
      <c r="D124" s="13" t="n"/>
      <c r="E124" s="21">
        <f>IF(A124="","",IFERROR(INDEX(Jobs!$D$5:$D$104,MATCH(A124,Jobs!$A$5:$A$104,0)),""))</f>
        <v/>
      </c>
      <c r="F124" s="23" t="n"/>
      <c r="G124" s="23" t="n"/>
      <c r="H124" s="15">
        <f>IF(OR(A124="",E124=""),0,F124+E124*G124/60)</f>
        <v/>
      </c>
      <c r="I124" s="13" t="n"/>
      <c r="J124" s="24">
        <f>IF(A124="","",IFERROR(INDEX(Jobs!$E$5:$E$104,MATCH(A124,Jobs!$A$5:$A$104,0)),""))</f>
        <v/>
      </c>
      <c r="K124" s="21">
        <f>IF(A124="","",IFERROR(INDEX(Jobs!$L$5:$L$104,MATCH(A124,Jobs!$A$5:$A$104,0)),""))</f>
        <v/>
      </c>
      <c r="L124" s="21">
        <f>IF(A124="","",A124&amp;"-"&amp;B124)</f>
        <v/>
      </c>
    </row>
    <row r="125">
      <c r="A125" s="13" t="n"/>
      <c r="B125" s="13" t="n"/>
      <c r="C125" s="13" t="n"/>
      <c r="D125" s="13" t="n"/>
      <c r="E125" s="21">
        <f>IF(A125="","",IFERROR(INDEX(Jobs!$D$5:$D$104,MATCH(A125,Jobs!$A$5:$A$104,0)),""))</f>
        <v/>
      </c>
      <c r="F125" s="23" t="n"/>
      <c r="G125" s="23" t="n"/>
      <c r="H125" s="15">
        <f>IF(OR(A125="",E125=""),0,F125+E125*G125/60)</f>
        <v/>
      </c>
      <c r="I125" s="13" t="n"/>
      <c r="J125" s="24">
        <f>IF(A125="","",IFERROR(INDEX(Jobs!$E$5:$E$104,MATCH(A125,Jobs!$A$5:$A$104,0)),""))</f>
        <v/>
      </c>
      <c r="K125" s="21">
        <f>IF(A125="","",IFERROR(INDEX(Jobs!$L$5:$L$104,MATCH(A125,Jobs!$A$5:$A$104,0)),""))</f>
        <v/>
      </c>
      <c r="L125" s="21">
        <f>IF(A125="","",A125&amp;"-"&amp;B125)</f>
        <v/>
      </c>
    </row>
    <row r="126">
      <c r="A126" s="13" t="n"/>
      <c r="B126" s="13" t="n"/>
      <c r="C126" s="13" t="n"/>
      <c r="D126" s="13" t="n"/>
      <c r="E126" s="21">
        <f>IF(A126="","",IFERROR(INDEX(Jobs!$D$5:$D$104,MATCH(A126,Jobs!$A$5:$A$104,0)),""))</f>
        <v/>
      </c>
      <c r="F126" s="23" t="n"/>
      <c r="G126" s="23" t="n"/>
      <c r="H126" s="15">
        <f>IF(OR(A126="",E126=""),0,F126+E126*G126/60)</f>
        <v/>
      </c>
      <c r="I126" s="13" t="n"/>
      <c r="J126" s="24">
        <f>IF(A126="","",IFERROR(INDEX(Jobs!$E$5:$E$104,MATCH(A126,Jobs!$A$5:$A$104,0)),""))</f>
        <v/>
      </c>
      <c r="K126" s="21">
        <f>IF(A126="","",IFERROR(INDEX(Jobs!$L$5:$L$104,MATCH(A126,Jobs!$A$5:$A$104,0)),""))</f>
        <v/>
      </c>
      <c r="L126" s="21">
        <f>IF(A126="","",A126&amp;"-"&amp;B126)</f>
        <v/>
      </c>
    </row>
    <row r="127">
      <c r="A127" s="13" t="n"/>
      <c r="B127" s="13" t="n"/>
      <c r="C127" s="13" t="n"/>
      <c r="D127" s="13" t="n"/>
      <c r="E127" s="21">
        <f>IF(A127="","",IFERROR(INDEX(Jobs!$D$5:$D$104,MATCH(A127,Jobs!$A$5:$A$104,0)),""))</f>
        <v/>
      </c>
      <c r="F127" s="23" t="n"/>
      <c r="G127" s="23" t="n"/>
      <c r="H127" s="15">
        <f>IF(OR(A127="",E127=""),0,F127+E127*G127/60)</f>
        <v/>
      </c>
      <c r="I127" s="13" t="n"/>
      <c r="J127" s="24">
        <f>IF(A127="","",IFERROR(INDEX(Jobs!$E$5:$E$104,MATCH(A127,Jobs!$A$5:$A$104,0)),""))</f>
        <v/>
      </c>
      <c r="K127" s="21">
        <f>IF(A127="","",IFERROR(INDEX(Jobs!$L$5:$L$104,MATCH(A127,Jobs!$A$5:$A$104,0)),""))</f>
        <v/>
      </c>
      <c r="L127" s="21">
        <f>IF(A127="","",A127&amp;"-"&amp;B127)</f>
        <v/>
      </c>
    </row>
    <row r="128">
      <c r="A128" s="13" t="n"/>
      <c r="B128" s="13" t="n"/>
      <c r="C128" s="13" t="n"/>
      <c r="D128" s="13" t="n"/>
      <c r="E128" s="21">
        <f>IF(A128="","",IFERROR(INDEX(Jobs!$D$5:$D$104,MATCH(A128,Jobs!$A$5:$A$104,0)),""))</f>
        <v/>
      </c>
      <c r="F128" s="23" t="n"/>
      <c r="G128" s="23" t="n"/>
      <c r="H128" s="15">
        <f>IF(OR(A128="",E128=""),0,F128+E128*G128/60)</f>
        <v/>
      </c>
      <c r="I128" s="13" t="n"/>
      <c r="J128" s="24">
        <f>IF(A128="","",IFERROR(INDEX(Jobs!$E$5:$E$104,MATCH(A128,Jobs!$A$5:$A$104,0)),""))</f>
        <v/>
      </c>
      <c r="K128" s="21">
        <f>IF(A128="","",IFERROR(INDEX(Jobs!$L$5:$L$104,MATCH(A128,Jobs!$A$5:$A$104,0)),""))</f>
        <v/>
      </c>
      <c r="L128" s="21">
        <f>IF(A128="","",A128&amp;"-"&amp;B128)</f>
        <v/>
      </c>
    </row>
    <row r="129">
      <c r="A129" s="13" t="n"/>
      <c r="B129" s="13" t="n"/>
      <c r="C129" s="13" t="n"/>
      <c r="D129" s="13" t="n"/>
      <c r="E129" s="21">
        <f>IF(A129="","",IFERROR(INDEX(Jobs!$D$5:$D$104,MATCH(A129,Jobs!$A$5:$A$104,0)),""))</f>
        <v/>
      </c>
      <c r="F129" s="23" t="n"/>
      <c r="G129" s="23" t="n"/>
      <c r="H129" s="15">
        <f>IF(OR(A129="",E129=""),0,F129+E129*G129/60)</f>
        <v/>
      </c>
      <c r="I129" s="13" t="n"/>
      <c r="J129" s="24">
        <f>IF(A129="","",IFERROR(INDEX(Jobs!$E$5:$E$104,MATCH(A129,Jobs!$A$5:$A$104,0)),""))</f>
        <v/>
      </c>
      <c r="K129" s="21">
        <f>IF(A129="","",IFERROR(INDEX(Jobs!$L$5:$L$104,MATCH(A129,Jobs!$A$5:$A$104,0)),""))</f>
        <v/>
      </c>
      <c r="L129" s="21">
        <f>IF(A129="","",A129&amp;"-"&amp;B129)</f>
        <v/>
      </c>
    </row>
    <row r="130">
      <c r="A130" s="13" t="n"/>
      <c r="B130" s="13" t="n"/>
      <c r="C130" s="13" t="n"/>
      <c r="D130" s="13" t="n"/>
      <c r="E130" s="21">
        <f>IF(A130="","",IFERROR(INDEX(Jobs!$D$5:$D$104,MATCH(A130,Jobs!$A$5:$A$104,0)),""))</f>
        <v/>
      </c>
      <c r="F130" s="23" t="n"/>
      <c r="G130" s="23" t="n"/>
      <c r="H130" s="15">
        <f>IF(OR(A130="",E130=""),0,F130+E130*G130/60)</f>
        <v/>
      </c>
      <c r="I130" s="13" t="n"/>
      <c r="J130" s="24">
        <f>IF(A130="","",IFERROR(INDEX(Jobs!$E$5:$E$104,MATCH(A130,Jobs!$A$5:$A$104,0)),""))</f>
        <v/>
      </c>
      <c r="K130" s="21">
        <f>IF(A130="","",IFERROR(INDEX(Jobs!$L$5:$L$104,MATCH(A130,Jobs!$A$5:$A$104,0)),""))</f>
        <v/>
      </c>
      <c r="L130" s="21">
        <f>IF(A130="","",A130&amp;"-"&amp;B130)</f>
        <v/>
      </c>
    </row>
    <row r="131">
      <c r="A131" s="13" t="n"/>
      <c r="B131" s="13" t="n"/>
      <c r="C131" s="13" t="n"/>
      <c r="D131" s="13" t="n"/>
      <c r="E131" s="21">
        <f>IF(A131="","",IFERROR(INDEX(Jobs!$D$5:$D$104,MATCH(A131,Jobs!$A$5:$A$104,0)),""))</f>
        <v/>
      </c>
      <c r="F131" s="23" t="n"/>
      <c r="G131" s="23" t="n"/>
      <c r="H131" s="15">
        <f>IF(OR(A131="",E131=""),0,F131+E131*G131/60)</f>
        <v/>
      </c>
      <c r="I131" s="13" t="n"/>
      <c r="J131" s="24">
        <f>IF(A131="","",IFERROR(INDEX(Jobs!$E$5:$E$104,MATCH(A131,Jobs!$A$5:$A$104,0)),""))</f>
        <v/>
      </c>
      <c r="K131" s="21">
        <f>IF(A131="","",IFERROR(INDEX(Jobs!$L$5:$L$104,MATCH(A131,Jobs!$A$5:$A$104,0)),""))</f>
        <v/>
      </c>
      <c r="L131" s="21">
        <f>IF(A131="","",A131&amp;"-"&amp;B131)</f>
        <v/>
      </c>
    </row>
    <row r="132">
      <c r="A132" s="13" t="n"/>
      <c r="B132" s="13" t="n"/>
      <c r="C132" s="13" t="n"/>
      <c r="D132" s="13" t="n"/>
      <c r="E132" s="21">
        <f>IF(A132="","",IFERROR(INDEX(Jobs!$D$5:$D$104,MATCH(A132,Jobs!$A$5:$A$104,0)),""))</f>
        <v/>
      </c>
      <c r="F132" s="23" t="n"/>
      <c r="G132" s="23" t="n"/>
      <c r="H132" s="15">
        <f>IF(OR(A132="",E132=""),0,F132+E132*G132/60)</f>
        <v/>
      </c>
      <c r="I132" s="13" t="n"/>
      <c r="J132" s="24">
        <f>IF(A132="","",IFERROR(INDEX(Jobs!$E$5:$E$104,MATCH(A132,Jobs!$A$5:$A$104,0)),""))</f>
        <v/>
      </c>
      <c r="K132" s="21">
        <f>IF(A132="","",IFERROR(INDEX(Jobs!$L$5:$L$104,MATCH(A132,Jobs!$A$5:$A$104,0)),""))</f>
        <v/>
      </c>
      <c r="L132" s="21">
        <f>IF(A132="","",A132&amp;"-"&amp;B132)</f>
        <v/>
      </c>
    </row>
    <row r="133">
      <c r="A133" s="13" t="n"/>
      <c r="B133" s="13" t="n"/>
      <c r="C133" s="13" t="n"/>
      <c r="D133" s="13" t="n"/>
      <c r="E133" s="21">
        <f>IF(A133="","",IFERROR(INDEX(Jobs!$D$5:$D$104,MATCH(A133,Jobs!$A$5:$A$104,0)),""))</f>
        <v/>
      </c>
      <c r="F133" s="23" t="n"/>
      <c r="G133" s="23" t="n"/>
      <c r="H133" s="15">
        <f>IF(OR(A133="",E133=""),0,F133+E133*G133/60)</f>
        <v/>
      </c>
      <c r="I133" s="13" t="n"/>
      <c r="J133" s="24">
        <f>IF(A133="","",IFERROR(INDEX(Jobs!$E$5:$E$104,MATCH(A133,Jobs!$A$5:$A$104,0)),""))</f>
        <v/>
      </c>
      <c r="K133" s="21">
        <f>IF(A133="","",IFERROR(INDEX(Jobs!$L$5:$L$104,MATCH(A133,Jobs!$A$5:$A$104,0)),""))</f>
        <v/>
      </c>
      <c r="L133" s="21">
        <f>IF(A133="","",A133&amp;"-"&amp;B133)</f>
        <v/>
      </c>
    </row>
    <row r="134">
      <c r="A134" s="13" t="n"/>
      <c r="B134" s="13" t="n"/>
      <c r="C134" s="13" t="n"/>
      <c r="D134" s="13" t="n"/>
      <c r="E134" s="21">
        <f>IF(A134="","",IFERROR(INDEX(Jobs!$D$5:$D$104,MATCH(A134,Jobs!$A$5:$A$104,0)),""))</f>
        <v/>
      </c>
      <c r="F134" s="23" t="n"/>
      <c r="G134" s="23" t="n"/>
      <c r="H134" s="15">
        <f>IF(OR(A134="",E134=""),0,F134+E134*G134/60)</f>
        <v/>
      </c>
      <c r="I134" s="13" t="n"/>
      <c r="J134" s="24">
        <f>IF(A134="","",IFERROR(INDEX(Jobs!$E$5:$E$104,MATCH(A134,Jobs!$A$5:$A$104,0)),""))</f>
        <v/>
      </c>
      <c r="K134" s="21">
        <f>IF(A134="","",IFERROR(INDEX(Jobs!$L$5:$L$104,MATCH(A134,Jobs!$A$5:$A$104,0)),""))</f>
        <v/>
      </c>
      <c r="L134" s="21">
        <f>IF(A134="","",A134&amp;"-"&amp;B134)</f>
        <v/>
      </c>
    </row>
    <row r="135">
      <c r="A135" s="13" t="n"/>
      <c r="B135" s="13" t="n"/>
      <c r="C135" s="13" t="n"/>
      <c r="D135" s="13" t="n"/>
      <c r="E135" s="21">
        <f>IF(A135="","",IFERROR(INDEX(Jobs!$D$5:$D$104,MATCH(A135,Jobs!$A$5:$A$104,0)),""))</f>
        <v/>
      </c>
      <c r="F135" s="23" t="n"/>
      <c r="G135" s="23" t="n"/>
      <c r="H135" s="15">
        <f>IF(OR(A135="",E135=""),0,F135+E135*G135/60)</f>
        <v/>
      </c>
      <c r="I135" s="13" t="n"/>
      <c r="J135" s="24">
        <f>IF(A135="","",IFERROR(INDEX(Jobs!$E$5:$E$104,MATCH(A135,Jobs!$A$5:$A$104,0)),""))</f>
        <v/>
      </c>
      <c r="K135" s="21">
        <f>IF(A135="","",IFERROR(INDEX(Jobs!$L$5:$L$104,MATCH(A135,Jobs!$A$5:$A$104,0)),""))</f>
        <v/>
      </c>
      <c r="L135" s="21">
        <f>IF(A135="","",A135&amp;"-"&amp;B135)</f>
        <v/>
      </c>
    </row>
    <row r="136">
      <c r="A136" s="13" t="n"/>
      <c r="B136" s="13" t="n"/>
      <c r="C136" s="13" t="n"/>
      <c r="D136" s="13" t="n"/>
      <c r="E136" s="21">
        <f>IF(A136="","",IFERROR(INDEX(Jobs!$D$5:$D$104,MATCH(A136,Jobs!$A$5:$A$104,0)),""))</f>
        <v/>
      </c>
      <c r="F136" s="23" t="n"/>
      <c r="G136" s="23" t="n"/>
      <c r="H136" s="15">
        <f>IF(OR(A136="",E136=""),0,F136+E136*G136/60)</f>
        <v/>
      </c>
      <c r="I136" s="13" t="n"/>
      <c r="J136" s="24">
        <f>IF(A136="","",IFERROR(INDEX(Jobs!$E$5:$E$104,MATCH(A136,Jobs!$A$5:$A$104,0)),""))</f>
        <v/>
      </c>
      <c r="K136" s="21">
        <f>IF(A136="","",IFERROR(INDEX(Jobs!$L$5:$L$104,MATCH(A136,Jobs!$A$5:$A$104,0)),""))</f>
        <v/>
      </c>
      <c r="L136" s="21">
        <f>IF(A136="","",A136&amp;"-"&amp;B136)</f>
        <v/>
      </c>
    </row>
    <row r="137">
      <c r="A137" s="13" t="n"/>
      <c r="B137" s="13" t="n"/>
      <c r="C137" s="13" t="n"/>
      <c r="D137" s="13" t="n"/>
      <c r="E137" s="21">
        <f>IF(A137="","",IFERROR(INDEX(Jobs!$D$5:$D$104,MATCH(A137,Jobs!$A$5:$A$104,0)),""))</f>
        <v/>
      </c>
      <c r="F137" s="23" t="n"/>
      <c r="G137" s="23" t="n"/>
      <c r="H137" s="15">
        <f>IF(OR(A137="",E137=""),0,F137+E137*G137/60)</f>
        <v/>
      </c>
      <c r="I137" s="13" t="n"/>
      <c r="J137" s="24">
        <f>IF(A137="","",IFERROR(INDEX(Jobs!$E$5:$E$104,MATCH(A137,Jobs!$A$5:$A$104,0)),""))</f>
        <v/>
      </c>
      <c r="K137" s="21">
        <f>IF(A137="","",IFERROR(INDEX(Jobs!$L$5:$L$104,MATCH(A137,Jobs!$A$5:$A$104,0)),""))</f>
        <v/>
      </c>
      <c r="L137" s="21">
        <f>IF(A137="","",A137&amp;"-"&amp;B137)</f>
        <v/>
      </c>
    </row>
    <row r="138">
      <c r="A138" s="13" t="n"/>
      <c r="B138" s="13" t="n"/>
      <c r="C138" s="13" t="n"/>
      <c r="D138" s="13" t="n"/>
      <c r="E138" s="21">
        <f>IF(A138="","",IFERROR(INDEX(Jobs!$D$5:$D$104,MATCH(A138,Jobs!$A$5:$A$104,0)),""))</f>
        <v/>
      </c>
      <c r="F138" s="23" t="n"/>
      <c r="G138" s="23" t="n"/>
      <c r="H138" s="15">
        <f>IF(OR(A138="",E138=""),0,F138+E138*G138/60)</f>
        <v/>
      </c>
      <c r="I138" s="13" t="n"/>
      <c r="J138" s="24">
        <f>IF(A138="","",IFERROR(INDEX(Jobs!$E$5:$E$104,MATCH(A138,Jobs!$A$5:$A$104,0)),""))</f>
        <v/>
      </c>
      <c r="K138" s="21">
        <f>IF(A138="","",IFERROR(INDEX(Jobs!$L$5:$L$104,MATCH(A138,Jobs!$A$5:$A$104,0)),""))</f>
        <v/>
      </c>
      <c r="L138" s="21">
        <f>IF(A138="","",A138&amp;"-"&amp;B138)</f>
        <v/>
      </c>
    </row>
    <row r="139">
      <c r="A139" s="13" t="n"/>
      <c r="B139" s="13" t="n"/>
      <c r="C139" s="13" t="n"/>
      <c r="D139" s="13" t="n"/>
      <c r="E139" s="21">
        <f>IF(A139="","",IFERROR(INDEX(Jobs!$D$5:$D$104,MATCH(A139,Jobs!$A$5:$A$104,0)),""))</f>
        <v/>
      </c>
      <c r="F139" s="23" t="n"/>
      <c r="G139" s="23" t="n"/>
      <c r="H139" s="15">
        <f>IF(OR(A139="",E139=""),0,F139+E139*G139/60)</f>
        <v/>
      </c>
      <c r="I139" s="13" t="n"/>
      <c r="J139" s="24">
        <f>IF(A139="","",IFERROR(INDEX(Jobs!$E$5:$E$104,MATCH(A139,Jobs!$A$5:$A$104,0)),""))</f>
        <v/>
      </c>
      <c r="K139" s="21">
        <f>IF(A139="","",IFERROR(INDEX(Jobs!$L$5:$L$104,MATCH(A139,Jobs!$A$5:$A$104,0)),""))</f>
        <v/>
      </c>
      <c r="L139" s="21">
        <f>IF(A139="","",A139&amp;"-"&amp;B139)</f>
        <v/>
      </c>
    </row>
    <row r="140">
      <c r="A140" s="13" t="n"/>
      <c r="B140" s="13" t="n"/>
      <c r="C140" s="13" t="n"/>
      <c r="D140" s="13" t="n"/>
      <c r="E140" s="21">
        <f>IF(A140="","",IFERROR(INDEX(Jobs!$D$5:$D$104,MATCH(A140,Jobs!$A$5:$A$104,0)),""))</f>
        <v/>
      </c>
      <c r="F140" s="23" t="n"/>
      <c r="G140" s="23" t="n"/>
      <c r="H140" s="15">
        <f>IF(OR(A140="",E140=""),0,F140+E140*G140/60)</f>
        <v/>
      </c>
      <c r="I140" s="13" t="n"/>
      <c r="J140" s="24">
        <f>IF(A140="","",IFERROR(INDEX(Jobs!$E$5:$E$104,MATCH(A140,Jobs!$A$5:$A$104,0)),""))</f>
        <v/>
      </c>
      <c r="K140" s="21">
        <f>IF(A140="","",IFERROR(INDEX(Jobs!$L$5:$L$104,MATCH(A140,Jobs!$A$5:$A$104,0)),""))</f>
        <v/>
      </c>
      <c r="L140" s="21">
        <f>IF(A140="","",A140&amp;"-"&amp;B140)</f>
        <v/>
      </c>
    </row>
    <row r="141">
      <c r="A141" s="13" t="n"/>
      <c r="B141" s="13" t="n"/>
      <c r="C141" s="13" t="n"/>
      <c r="D141" s="13" t="n"/>
      <c r="E141" s="21">
        <f>IF(A141="","",IFERROR(INDEX(Jobs!$D$5:$D$104,MATCH(A141,Jobs!$A$5:$A$104,0)),""))</f>
        <v/>
      </c>
      <c r="F141" s="23" t="n"/>
      <c r="G141" s="23" t="n"/>
      <c r="H141" s="15">
        <f>IF(OR(A141="",E141=""),0,F141+E141*G141/60)</f>
        <v/>
      </c>
      <c r="I141" s="13" t="n"/>
      <c r="J141" s="24">
        <f>IF(A141="","",IFERROR(INDEX(Jobs!$E$5:$E$104,MATCH(A141,Jobs!$A$5:$A$104,0)),""))</f>
        <v/>
      </c>
      <c r="K141" s="21">
        <f>IF(A141="","",IFERROR(INDEX(Jobs!$L$5:$L$104,MATCH(A141,Jobs!$A$5:$A$104,0)),""))</f>
        <v/>
      </c>
      <c r="L141" s="21">
        <f>IF(A141="","",A141&amp;"-"&amp;B141)</f>
        <v/>
      </c>
    </row>
    <row r="142">
      <c r="A142" s="13" t="n"/>
      <c r="B142" s="13" t="n"/>
      <c r="C142" s="13" t="n"/>
      <c r="D142" s="13" t="n"/>
      <c r="E142" s="21">
        <f>IF(A142="","",IFERROR(INDEX(Jobs!$D$5:$D$104,MATCH(A142,Jobs!$A$5:$A$104,0)),""))</f>
        <v/>
      </c>
      <c r="F142" s="23" t="n"/>
      <c r="G142" s="23" t="n"/>
      <c r="H142" s="15">
        <f>IF(OR(A142="",E142=""),0,F142+E142*G142/60)</f>
        <v/>
      </c>
      <c r="I142" s="13" t="n"/>
      <c r="J142" s="24">
        <f>IF(A142="","",IFERROR(INDEX(Jobs!$E$5:$E$104,MATCH(A142,Jobs!$A$5:$A$104,0)),""))</f>
        <v/>
      </c>
      <c r="K142" s="21">
        <f>IF(A142="","",IFERROR(INDEX(Jobs!$L$5:$L$104,MATCH(A142,Jobs!$A$5:$A$104,0)),""))</f>
        <v/>
      </c>
      <c r="L142" s="21">
        <f>IF(A142="","",A142&amp;"-"&amp;B142)</f>
        <v/>
      </c>
    </row>
    <row r="143">
      <c r="A143" s="13" t="n"/>
      <c r="B143" s="13" t="n"/>
      <c r="C143" s="13" t="n"/>
      <c r="D143" s="13" t="n"/>
      <c r="E143" s="21">
        <f>IF(A143="","",IFERROR(INDEX(Jobs!$D$5:$D$104,MATCH(A143,Jobs!$A$5:$A$104,0)),""))</f>
        <v/>
      </c>
      <c r="F143" s="23" t="n"/>
      <c r="G143" s="23" t="n"/>
      <c r="H143" s="15">
        <f>IF(OR(A143="",E143=""),0,F143+E143*G143/60)</f>
        <v/>
      </c>
      <c r="I143" s="13" t="n"/>
      <c r="J143" s="24">
        <f>IF(A143="","",IFERROR(INDEX(Jobs!$E$5:$E$104,MATCH(A143,Jobs!$A$5:$A$104,0)),""))</f>
        <v/>
      </c>
      <c r="K143" s="21">
        <f>IF(A143="","",IFERROR(INDEX(Jobs!$L$5:$L$104,MATCH(A143,Jobs!$A$5:$A$104,0)),""))</f>
        <v/>
      </c>
      <c r="L143" s="21">
        <f>IF(A143="","",A143&amp;"-"&amp;B143)</f>
        <v/>
      </c>
    </row>
    <row r="144">
      <c r="A144" s="13" t="n"/>
      <c r="B144" s="13" t="n"/>
      <c r="C144" s="13" t="n"/>
      <c r="D144" s="13" t="n"/>
      <c r="E144" s="21">
        <f>IF(A144="","",IFERROR(INDEX(Jobs!$D$5:$D$104,MATCH(A144,Jobs!$A$5:$A$104,0)),""))</f>
        <v/>
      </c>
      <c r="F144" s="23" t="n"/>
      <c r="G144" s="23" t="n"/>
      <c r="H144" s="15">
        <f>IF(OR(A144="",E144=""),0,F144+E144*G144/60)</f>
        <v/>
      </c>
      <c r="I144" s="13" t="n"/>
      <c r="J144" s="24">
        <f>IF(A144="","",IFERROR(INDEX(Jobs!$E$5:$E$104,MATCH(A144,Jobs!$A$5:$A$104,0)),""))</f>
        <v/>
      </c>
      <c r="K144" s="21">
        <f>IF(A144="","",IFERROR(INDEX(Jobs!$L$5:$L$104,MATCH(A144,Jobs!$A$5:$A$104,0)),""))</f>
        <v/>
      </c>
      <c r="L144" s="21">
        <f>IF(A144="","",A144&amp;"-"&amp;B144)</f>
        <v/>
      </c>
    </row>
    <row r="145">
      <c r="A145" s="13" t="n"/>
      <c r="B145" s="13" t="n"/>
      <c r="C145" s="13" t="n"/>
      <c r="D145" s="13" t="n"/>
      <c r="E145" s="21">
        <f>IF(A145="","",IFERROR(INDEX(Jobs!$D$5:$D$104,MATCH(A145,Jobs!$A$5:$A$104,0)),""))</f>
        <v/>
      </c>
      <c r="F145" s="23" t="n"/>
      <c r="G145" s="23" t="n"/>
      <c r="H145" s="15">
        <f>IF(OR(A145="",E145=""),0,F145+E145*G145/60)</f>
        <v/>
      </c>
      <c r="I145" s="13" t="n"/>
      <c r="J145" s="24">
        <f>IF(A145="","",IFERROR(INDEX(Jobs!$E$5:$E$104,MATCH(A145,Jobs!$A$5:$A$104,0)),""))</f>
        <v/>
      </c>
      <c r="K145" s="21">
        <f>IF(A145="","",IFERROR(INDEX(Jobs!$L$5:$L$104,MATCH(A145,Jobs!$A$5:$A$104,0)),""))</f>
        <v/>
      </c>
      <c r="L145" s="21">
        <f>IF(A145="","",A145&amp;"-"&amp;B145)</f>
        <v/>
      </c>
    </row>
    <row r="146">
      <c r="A146" s="13" t="n"/>
      <c r="B146" s="13" t="n"/>
      <c r="C146" s="13" t="n"/>
      <c r="D146" s="13" t="n"/>
      <c r="E146" s="21">
        <f>IF(A146="","",IFERROR(INDEX(Jobs!$D$5:$D$104,MATCH(A146,Jobs!$A$5:$A$104,0)),""))</f>
        <v/>
      </c>
      <c r="F146" s="23" t="n"/>
      <c r="G146" s="23" t="n"/>
      <c r="H146" s="15">
        <f>IF(OR(A146="",E146=""),0,F146+E146*G146/60)</f>
        <v/>
      </c>
      <c r="I146" s="13" t="n"/>
      <c r="J146" s="24">
        <f>IF(A146="","",IFERROR(INDEX(Jobs!$E$5:$E$104,MATCH(A146,Jobs!$A$5:$A$104,0)),""))</f>
        <v/>
      </c>
      <c r="K146" s="21">
        <f>IF(A146="","",IFERROR(INDEX(Jobs!$L$5:$L$104,MATCH(A146,Jobs!$A$5:$A$104,0)),""))</f>
        <v/>
      </c>
      <c r="L146" s="21">
        <f>IF(A146="","",A146&amp;"-"&amp;B146)</f>
        <v/>
      </c>
    </row>
    <row r="147">
      <c r="A147" s="13" t="n"/>
      <c r="B147" s="13" t="n"/>
      <c r="C147" s="13" t="n"/>
      <c r="D147" s="13" t="n"/>
      <c r="E147" s="21">
        <f>IF(A147="","",IFERROR(INDEX(Jobs!$D$5:$D$104,MATCH(A147,Jobs!$A$5:$A$104,0)),""))</f>
        <v/>
      </c>
      <c r="F147" s="23" t="n"/>
      <c r="G147" s="23" t="n"/>
      <c r="H147" s="15">
        <f>IF(OR(A147="",E147=""),0,F147+E147*G147/60)</f>
        <v/>
      </c>
      <c r="I147" s="13" t="n"/>
      <c r="J147" s="24">
        <f>IF(A147="","",IFERROR(INDEX(Jobs!$E$5:$E$104,MATCH(A147,Jobs!$A$5:$A$104,0)),""))</f>
        <v/>
      </c>
      <c r="K147" s="21">
        <f>IF(A147="","",IFERROR(INDEX(Jobs!$L$5:$L$104,MATCH(A147,Jobs!$A$5:$A$104,0)),""))</f>
        <v/>
      </c>
      <c r="L147" s="21">
        <f>IF(A147="","",A147&amp;"-"&amp;B147)</f>
        <v/>
      </c>
    </row>
    <row r="148">
      <c r="A148" s="13" t="n"/>
      <c r="B148" s="13" t="n"/>
      <c r="C148" s="13" t="n"/>
      <c r="D148" s="13" t="n"/>
      <c r="E148" s="21">
        <f>IF(A148="","",IFERROR(INDEX(Jobs!$D$5:$D$104,MATCH(A148,Jobs!$A$5:$A$104,0)),""))</f>
        <v/>
      </c>
      <c r="F148" s="23" t="n"/>
      <c r="G148" s="23" t="n"/>
      <c r="H148" s="15">
        <f>IF(OR(A148="",E148=""),0,F148+E148*G148/60)</f>
        <v/>
      </c>
      <c r="I148" s="13" t="n"/>
      <c r="J148" s="24">
        <f>IF(A148="","",IFERROR(INDEX(Jobs!$E$5:$E$104,MATCH(A148,Jobs!$A$5:$A$104,0)),""))</f>
        <v/>
      </c>
      <c r="K148" s="21">
        <f>IF(A148="","",IFERROR(INDEX(Jobs!$L$5:$L$104,MATCH(A148,Jobs!$A$5:$A$104,0)),""))</f>
        <v/>
      </c>
      <c r="L148" s="21">
        <f>IF(A148="","",A148&amp;"-"&amp;B148)</f>
        <v/>
      </c>
    </row>
    <row r="149">
      <c r="A149" s="13" t="n"/>
      <c r="B149" s="13" t="n"/>
      <c r="C149" s="13" t="n"/>
      <c r="D149" s="13" t="n"/>
      <c r="E149" s="21">
        <f>IF(A149="","",IFERROR(INDEX(Jobs!$D$5:$D$104,MATCH(A149,Jobs!$A$5:$A$104,0)),""))</f>
        <v/>
      </c>
      <c r="F149" s="23" t="n"/>
      <c r="G149" s="23" t="n"/>
      <c r="H149" s="15">
        <f>IF(OR(A149="",E149=""),0,F149+E149*G149/60)</f>
        <v/>
      </c>
      <c r="I149" s="13" t="n"/>
      <c r="J149" s="24">
        <f>IF(A149="","",IFERROR(INDEX(Jobs!$E$5:$E$104,MATCH(A149,Jobs!$A$5:$A$104,0)),""))</f>
        <v/>
      </c>
      <c r="K149" s="21">
        <f>IF(A149="","",IFERROR(INDEX(Jobs!$L$5:$L$104,MATCH(A149,Jobs!$A$5:$A$104,0)),""))</f>
        <v/>
      </c>
      <c r="L149" s="21">
        <f>IF(A149="","",A149&amp;"-"&amp;B149)</f>
        <v/>
      </c>
    </row>
    <row r="150">
      <c r="A150" s="13" t="n"/>
      <c r="B150" s="13" t="n"/>
      <c r="C150" s="13" t="n"/>
      <c r="D150" s="13" t="n"/>
      <c r="E150" s="21">
        <f>IF(A150="","",IFERROR(INDEX(Jobs!$D$5:$D$104,MATCH(A150,Jobs!$A$5:$A$104,0)),""))</f>
        <v/>
      </c>
      <c r="F150" s="23" t="n"/>
      <c r="G150" s="23" t="n"/>
      <c r="H150" s="15">
        <f>IF(OR(A150="",E150=""),0,F150+E150*G150/60)</f>
        <v/>
      </c>
      <c r="I150" s="13" t="n"/>
      <c r="J150" s="24">
        <f>IF(A150="","",IFERROR(INDEX(Jobs!$E$5:$E$104,MATCH(A150,Jobs!$A$5:$A$104,0)),""))</f>
        <v/>
      </c>
      <c r="K150" s="21">
        <f>IF(A150="","",IFERROR(INDEX(Jobs!$L$5:$L$104,MATCH(A150,Jobs!$A$5:$A$104,0)),""))</f>
        <v/>
      </c>
      <c r="L150" s="21">
        <f>IF(A150="","",A150&amp;"-"&amp;B150)</f>
        <v/>
      </c>
    </row>
    <row r="151">
      <c r="A151" s="13" t="n"/>
      <c r="B151" s="13" t="n"/>
      <c r="C151" s="13" t="n"/>
      <c r="D151" s="13" t="n"/>
      <c r="E151" s="21">
        <f>IF(A151="","",IFERROR(INDEX(Jobs!$D$5:$D$104,MATCH(A151,Jobs!$A$5:$A$104,0)),""))</f>
        <v/>
      </c>
      <c r="F151" s="23" t="n"/>
      <c r="G151" s="23" t="n"/>
      <c r="H151" s="15">
        <f>IF(OR(A151="",E151=""),0,F151+E151*G151/60)</f>
        <v/>
      </c>
      <c r="I151" s="13" t="n"/>
      <c r="J151" s="24">
        <f>IF(A151="","",IFERROR(INDEX(Jobs!$E$5:$E$104,MATCH(A151,Jobs!$A$5:$A$104,0)),""))</f>
        <v/>
      </c>
      <c r="K151" s="21">
        <f>IF(A151="","",IFERROR(INDEX(Jobs!$L$5:$L$104,MATCH(A151,Jobs!$A$5:$A$104,0)),""))</f>
        <v/>
      </c>
      <c r="L151" s="21">
        <f>IF(A151="","",A151&amp;"-"&amp;B151)</f>
        <v/>
      </c>
    </row>
    <row r="152">
      <c r="A152" s="13" t="n"/>
      <c r="B152" s="13" t="n"/>
      <c r="C152" s="13" t="n"/>
      <c r="D152" s="13" t="n"/>
      <c r="E152" s="21">
        <f>IF(A152="","",IFERROR(INDEX(Jobs!$D$5:$D$104,MATCH(A152,Jobs!$A$5:$A$104,0)),""))</f>
        <v/>
      </c>
      <c r="F152" s="23" t="n"/>
      <c r="G152" s="23" t="n"/>
      <c r="H152" s="15">
        <f>IF(OR(A152="",E152=""),0,F152+E152*G152/60)</f>
        <v/>
      </c>
      <c r="I152" s="13" t="n"/>
      <c r="J152" s="24">
        <f>IF(A152="","",IFERROR(INDEX(Jobs!$E$5:$E$104,MATCH(A152,Jobs!$A$5:$A$104,0)),""))</f>
        <v/>
      </c>
      <c r="K152" s="21">
        <f>IF(A152="","",IFERROR(INDEX(Jobs!$L$5:$L$104,MATCH(A152,Jobs!$A$5:$A$104,0)),""))</f>
        <v/>
      </c>
      <c r="L152" s="21">
        <f>IF(A152="","",A152&amp;"-"&amp;B152)</f>
        <v/>
      </c>
    </row>
    <row r="153">
      <c r="A153" s="13" t="n"/>
      <c r="B153" s="13" t="n"/>
      <c r="C153" s="13" t="n"/>
      <c r="D153" s="13" t="n"/>
      <c r="E153" s="21">
        <f>IF(A153="","",IFERROR(INDEX(Jobs!$D$5:$D$104,MATCH(A153,Jobs!$A$5:$A$104,0)),""))</f>
        <v/>
      </c>
      <c r="F153" s="23" t="n"/>
      <c r="G153" s="23" t="n"/>
      <c r="H153" s="15">
        <f>IF(OR(A153="",E153=""),0,F153+E153*G153/60)</f>
        <v/>
      </c>
      <c r="I153" s="13" t="n"/>
      <c r="J153" s="24">
        <f>IF(A153="","",IFERROR(INDEX(Jobs!$E$5:$E$104,MATCH(A153,Jobs!$A$5:$A$104,0)),""))</f>
        <v/>
      </c>
      <c r="K153" s="21">
        <f>IF(A153="","",IFERROR(INDEX(Jobs!$L$5:$L$104,MATCH(A153,Jobs!$A$5:$A$104,0)),""))</f>
        <v/>
      </c>
      <c r="L153" s="21">
        <f>IF(A153="","",A153&amp;"-"&amp;B153)</f>
        <v/>
      </c>
    </row>
    <row r="154">
      <c r="A154" s="13" t="n"/>
      <c r="B154" s="13" t="n"/>
      <c r="C154" s="13" t="n"/>
      <c r="D154" s="13" t="n"/>
      <c r="E154" s="21">
        <f>IF(A154="","",IFERROR(INDEX(Jobs!$D$5:$D$104,MATCH(A154,Jobs!$A$5:$A$104,0)),""))</f>
        <v/>
      </c>
      <c r="F154" s="23" t="n"/>
      <c r="G154" s="23" t="n"/>
      <c r="H154" s="15">
        <f>IF(OR(A154="",E154=""),0,F154+E154*G154/60)</f>
        <v/>
      </c>
      <c r="I154" s="13" t="n"/>
      <c r="J154" s="24">
        <f>IF(A154="","",IFERROR(INDEX(Jobs!$E$5:$E$104,MATCH(A154,Jobs!$A$5:$A$104,0)),""))</f>
        <v/>
      </c>
      <c r="K154" s="21">
        <f>IF(A154="","",IFERROR(INDEX(Jobs!$L$5:$L$104,MATCH(A154,Jobs!$A$5:$A$104,0)),""))</f>
        <v/>
      </c>
      <c r="L154" s="21">
        <f>IF(A154="","",A154&amp;"-"&amp;B154)</f>
        <v/>
      </c>
    </row>
    <row r="155">
      <c r="A155" s="13" t="n"/>
      <c r="B155" s="13" t="n"/>
      <c r="C155" s="13" t="n"/>
      <c r="D155" s="13" t="n"/>
      <c r="E155" s="21">
        <f>IF(A155="","",IFERROR(INDEX(Jobs!$D$5:$D$104,MATCH(A155,Jobs!$A$5:$A$104,0)),""))</f>
        <v/>
      </c>
      <c r="F155" s="23" t="n"/>
      <c r="G155" s="23" t="n"/>
      <c r="H155" s="15">
        <f>IF(OR(A155="",E155=""),0,F155+E155*G155/60)</f>
        <v/>
      </c>
      <c r="I155" s="13" t="n"/>
      <c r="J155" s="24">
        <f>IF(A155="","",IFERROR(INDEX(Jobs!$E$5:$E$104,MATCH(A155,Jobs!$A$5:$A$104,0)),""))</f>
        <v/>
      </c>
      <c r="K155" s="21">
        <f>IF(A155="","",IFERROR(INDEX(Jobs!$L$5:$L$104,MATCH(A155,Jobs!$A$5:$A$104,0)),""))</f>
        <v/>
      </c>
      <c r="L155" s="21">
        <f>IF(A155="","",A155&amp;"-"&amp;B155)</f>
        <v/>
      </c>
    </row>
    <row r="156">
      <c r="A156" s="13" t="n"/>
      <c r="B156" s="13" t="n"/>
      <c r="C156" s="13" t="n"/>
      <c r="D156" s="13" t="n"/>
      <c r="E156" s="21">
        <f>IF(A156="","",IFERROR(INDEX(Jobs!$D$5:$D$104,MATCH(A156,Jobs!$A$5:$A$104,0)),""))</f>
        <v/>
      </c>
      <c r="F156" s="23" t="n"/>
      <c r="G156" s="23" t="n"/>
      <c r="H156" s="15">
        <f>IF(OR(A156="",E156=""),0,F156+E156*G156/60)</f>
        <v/>
      </c>
      <c r="I156" s="13" t="n"/>
      <c r="J156" s="24">
        <f>IF(A156="","",IFERROR(INDEX(Jobs!$E$5:$E$104,MATCH(A156,Jobs!$A$5:$A$104,0)),""))</f>
        <v/>
      </c>
      <c r="K156" s="21">
        <f>IF(A156="","",IFERROR(INDEX(Jobs!$L$5:$L$104,MATCH(A156,Jobs!$A$5:$A$104,0)),""))</f>
        <v/>
      </c>
      <c r="L156" s="21">
        <f>IF(A156="","",A156&amp;"-"&amp;B156)</f>
        <v/>
      </c>
    </row>
    <row r="157">
      <c r="A157" s="13" t="n"/>
      <c r="B157" s="13" t="n"/>
      <c r="C157" s="13" t="n"/>
      <c r="D157" s="13" t="n"/>
      <c r="E157" s="21">
        <f>IF(A157="","",IFERROR(INDEX(Jobs!$D$5:$D$104,MATCH(A157,Jobs!$A$5:$A$104,0)),""))</f>
        <v/>
      </c>
      <c r="F157" s="23" t="n"/>
      <c r="G157" s="23" t="n"/>
      <c r="H157" s="15">
        <f>IF(OR(A157="",E157=""),0,F157+E157*G157/60)</f>
        <v/>
      </c>
      <c r="I157" s="13" t="n"/>
      <c r="J157" s="24">
        <f>IF(A157="","",IFERROR(INDEX(Jobs!$E$5:$E$104,MATCH(A157,Jobs!$A$5:$A$104,0)),""))</f>
        <v/>
      </c>
      <c r="K157" s="21">
        <f>IF(A157="","",IFERROR(INDEX(Jobs!$L$5:$L$104,MATCH(A157,Jobs!$A$5:$A$104,0)),""))</f>
        <v/>
      </c>
      <c r="L157" s="21">
        <f>IF(A157="","",A157&amp;"-"&amp;B157)</f>
        <v/>
      </c>
    </row>
    <row r="158">
      <c r="A158" s="13" t="n"/>
      <c r="B158" s="13" t="n"/>
      <c r="C158" s="13" t="n"/>
      <c r="D158" s="13" t="n"/>
      <c r="E158" s="21">
        <f>IF(A158="","",IFERROR(INDEX(Jobs!$D$5:$D$104,MATCH(A158,Jobs!$A$5:$A$104,0)),""))</f>
        <v/>
      </c>
      <c r="F158" s="23" t="n"/>
      <c r="G158" s="23" t="n"/>
      <c r="H158" s="15">
        <f>IF(OR(A158="",E158=""),0,F158+E158*G158/60)</f>
        <v/>
      </c>
      <c r="I158" s="13" t="n"/>
      <c r="J158" s="24">
        <f>IF(A158="","",IFERROR(INDEX(Jobs!$E$5:$E$104,MATCH(A158,Jobs!$A$5:$A$104,0)),""))</f>
        <v/>
      </c>
      <c r="K158" s="21">
        <f>IF(A158="","",IFERROR(INDEX(Jobs!$L$5:$L$104,MATCH(A158,Jobs!$A$5:$A$104,0)),""))</f>
        <v/>
      </c>
      <c r="L158" s="21">
        <f>IF(A158="","",A158&amp;"-"&amp;B158)</f>
        <v/>
      </c>
    </row>
    <row r="159">
      <c r="A159" s="13" t="n"/>
      <c r="B159" s="13" t="n"/>
      <c r="C159" s="13" t="n"/>
      <c r="D159" s="13" t="n"/>
      <c r="E159" s="21">
        <f>IF(A159="","",IFERROR(INDEX(Jobs!$D$5:$D$104,MATCH(A159,Jobs!$A$5:$A$104,0)),""))</f>
        <v/>
      </c>
      <c r="F159" s="23" t="n"/>
      <c r="G159" s="23" t="n"/>
      <c r="H159" s="15">
        <f>IF(OR(A159="",E159=""),0,F159+E159*G159/60)</f>
        <v/>
      </c>
      <c r="I159" s="13" t="n"/>
      <c r="J159" s="24">
        <f>IF(A159="","",IFERROR(INDEX(Jobs!$E$5:$E$104,MATCH(A159,Jobs!$A$5:$A$104,0)),""))</f>
        <v/>
      </c>
      <c r="K159" s="21">
        <f>IF(A159="","",IFERROR(INDEX(Jobs!$L$5:$L$104,MATCH(A159,Jobs!$A$5:$A$104,0)),""))</f>
        <v/>
      </c>
      <c r="L159" s="21">
        <f>IF(A159="","",A159&amp;"-"&amp;B159)</f>
        <v/>
      </c>
    </row>
    <row r="160">
      <c r="A160" s="13" t="n"/>
      <c r="B160" s="13" t="n"/>
      <c r="C160" s="13" t="n"/>
      <c r="D160" s="13" t="n"/>
      <c r="E160" s="21">
        <f>IF(A160="","",IFERROR(INDEX(Jobs!$D$5:$D$104,MATCH(A160,Jobs!$A$5:$A$104,0)),""))</f>
        <v/>
      </c>
      <c r="F160" s="23" t="n"/>
      <c r="G160" s="23" t="n"/>
      <c r="H160" s="15">
        <f>IF(OR(A160="",E160=""),0,F160+E160*G160/60)</f>
        <v/>
      </c>
      <c r="I160" s="13" t="n"/>
      <c r="J160" s="24">
        <f>IF(A160="","",IFERROR(INDEX(Jobs!$E$5:$E$104,MATCH(A160,Jobs!$A$5:$A$104,0)),""))</f>
        <v/>
      </c>
      <c r="K160" s="21">
        <f>IF(A160="","",IFERROR(INDEX(Jobs!$L$5:$L$104,MATCH(A160,Jobs!$A$5:$A$104,0)),""))</f>
        <v/>
      </c>
      <c r="L160" s="21">
        <f>IF(A160="","",A160&amp;"-"&amp;B160)</f>
        <v/>
      </c>
    </row>
    <row r="161">
      <c r="A161" s="13" t="n"/>
      <c r="B161" s="13" t="n"/>
      <c r="C161" s="13" t="n"/>
      <c r="D161" s="13" t="n"/>
      <c r="E161" s="21">
        <f>IF(A161="","",IFERROR(INDEX(Jobs!$D$5:$D$104,MATCH(A161,Jobs!$A$5:$A$104,0)),""))</f>
        <v/>
      </c>
      <c r="F161" s="23" t="n"/>
      <c r="G161" s="23" t="n"/>
      <c r="H161" s="15">
        <f>IF(OR(A161="",E161=""),0,F161+E161*G161/60)</f>
        <v/>
      </c>
      <c r="I161" s="13" t="n"/>
      <c r="J161" s="24">
        <f>IF(A161="","",IFERROR(INDEX(Jobs!$E$5:$E$104,MATCH(A161,Jobs!$A$5:$A$104,0)),""))</f>
        <v/>
      </c>
      <c r="K161" s="21">
        <f>IF(A161="","",IFERROR(INDEX(Jobs!$L$5:$L$104,MATCH(A161,Jobs!$A$5:$A$104,0)),""))</f>
        <v/>
      </c>
      <c r="L161" s="21">
        <f>IF(A161="","",A161&amp;"-"&amp;B161)</f>
        <v/>
      </c>
    </row>
    <row r="162">
      <c r="A162" s="13" t="n"/>
      <c r="B162" s="13" t="n"/>
      <c r="C162" s="13" t="n"/>
      <c r="D162" s="13" t="n"/>
      <c r="E162" s="21">
        <f>IF(A162="","",IFERROR(INDEX(Jobs!$D$5:$D$104,MATCH(A162,Jobs!$A$5:$A$104,0)),""))</f>
        <v/>
      </c>
      <c r="F162" s="23" t="n"/>
      <c r="G162" s="23" t="n"/>
      <c r="H162" s="15">
        <f>IF(OR(A162="",E162=""),0,F162+E162*G162/60)</f>
        <v/>
      </c>
      <c r="I162" s="13" t="n"/>
      <c r="J162" s="24">
        <f>IF(A162="","",IFERROR(INDEX(Jobs!$E$5:$E$104,MATCH(A162,Jobs!$A$5:$A$104,0)),""))</f>
        <v/>
      </c>
      <c r="K162" s="21">
        <f>IF(A162="","",IFERROR(INDEX(Jobs!$L$5:$L$104,MATCH(A162,Jobs!$A$5:$A$104,0)),""))</f>
        <v/>
      </c>
      <c r="L162" s="21">
        <f>IF(A162="","",A162&amp;"-"&amp;B162)</f>
        <v/>
      </c>
    </row>
    <row r="163">
      <c r="A163" s="13" t="n"/>
      <c r="B163" s="13" t="n"/>
      <c r="C163" s="13" t="n"/>
      <c r="D163" s="13" t="n"/>
      <c r="E163" s="21">
        <f>IF(A163="","",IFERROR(INDEX(Jobs!$D$5:$D$104,MATCH(A163,Jobs!$A$5:$A$104,0)),""))</f>
        <v/>
      </c>
      <c r="F163" s="23" t="n"/>
      <c r="G163" s="23" t="n"/>
      <c r="H163" s="15">
        <f>IF(OR(A163="",E163=""),0,F163+E163*G163/60)</f>
        <v/>
      </c>
      <c r="I163" s="13" t="n"/>
      <c r="J163" s="24">
        <f>IF(A163="","",IFERROR(INDEX(Jobs!$E$5:$E$104,MATCH(A163,Jobs!$A$5:$A$104,0)),""))</f>
        <v/>
      </c>
      <c r="K163" s="21">
        <f>IF(A163="","",IFERROR(INDEX(Jobs!$L$5:$L$104,MATCH(A163,Jobs!$A$5:$A$104,0)),""))</f>
        <v/>
      </c>
      <c r="L163" s="21">
        <f>IF(A163="","",A163&amp;"-"&amp;B163)</f>
        <v/>
      </c>
    </row>
    <row r="164">
      <c r="A164" s="13" t="n"/>
      <c r="B164" s="13" t="n"/>
      <c r="C164" s="13" t="n"/>
      <c r="D164" s="13" t="n"/>
      <c r="E164" s="21">
        <f>IF(A164="","",IFERROR(INDEX(Jobs!$D$5:$D$104,MATCH(A164,Jobs!$A$5:$A$104,0)),""))</f>
        <v/>
      </c>
      <c r="F164" s="23" t="n"/>
      <c r="G164" s="23" t="n"/>
      <c r="H164" s="15">
        <f>IF(OR(A164="",E164=""),0,F164+E164*G164/60)</f>
        <v/>
      </c>
      <c r="I164" s="13" t="n"/>
      <c r="J164" s="24">
        <f>IF(A164="","",IFERROR(INDEX(Jobs!$E$5:$E$104,MATCH(A164,Jobs!$A$5:$A$104,0)),""))</f>
        <v/>
      </c>
      <c r="K164" s="21">
        <f>IF(A164="","",IFERROR(INDEX(Jobs!$L$5:$L$104,MATCH(A164,Jobs!$A$5:$A$104,0)),""))</f>
        <v/>
      </c>
      <c r="L164" s="21">
        <f>IF(A164="","",A164&amp;"-"&amp;B164)</f>
        <v/>
      </c>
    </row>
    <row r="165">
      <c r="A165" s="13" t="n"/>
      <c r="B165" s="13" t="n"/>
      <c r="C165" s="13" t="n"/>
      <c r="D165" s="13" t="n"/>
      <c r="E165" s="21">
        <f>IF(A165="","",IFERROR(INDEX(Jobs!$D$5:$D$104,MATCH(A165,Jobs!$A$5:$A$104,0)),""))</f>
        <v/>
      </c>
      <c r="F165" s="23" t="n"/>
      <c r="G165" s="23" t="n"/>
      <c r="H165" s="15">
        <f>IF(OR(A165="",E165=""),0,F165+E165*G165/60)</f>
        <v/>
      </c>
      <c r="I165" s="13" t="n"/>
      <c r="J165" s="24">
        <f>IF(A165="","",IFERROR(INDEX(Jobs!$E$5:$E$104,MATCH(A165,Jobs!$A$5:$A$104,0)),""))</f>
        <v/>
      </c>
      <c r="K165" s="21">
        <f>IF(A165="","",IFERROR(INDEX(Jobs!$L$5:$L$104,MATCH(A165,Jobs!$A$5:$A$104,0)),""))</f>
        <v/>
      </c>
      <c r="L165" s="21">
        <f>IF(A165="","",A165&amp;"-"&amp;B165)</f>
        <v/>
      </c>
    </row>
    <row r="166">
      <c r="A166" s="13" t="n"/>
      <c r="B166" s="13" t="n"/>
      <c r="C166" s="13" t="n"/>
      <c r="D166" s="13" t="n"/>
      <c r="E166" s="21">
        <f>IF(A166="","",IFERROR(INDEX(Jobs!$D$5:$D$104,MATCH(A166,Jobs!$A$5:$A$104,0)),""))</f>
        <v/>
      </c>
      <c r="F166" s="23" t="n"/>
      <c r="G166" s="23" t="n"/>
      <c r="H166" s="15">
        <f>IF(OR(A166="",E166=""),0,F166+E166*G166/60)</f>
        <v/>
      </c>
      <c r="I166" s="13" t="n"/>
      <c r="J166" s="24">
        <f>IF(A166="","",IFERROR(INDEX(Jobs!$E$5:$E$104,MATCH(A166,Jobs!$A$5:$A$104,0)),""))</f>
        <v/>
      </c>
      <c r="K166" s="21">
        <f>IF(A166="","",IFERROR(INDEX(Jobs!$L$5:$L$104,MATCH(A166,Jobs!$A$5:$A$104,0)),""))</f>
        <v/>
      </c>
      <c r="L166" s="21">
        <f>IF(A166="","",A166&amp;"-"&amp;B166)</f>
        <v/>
      </c>
    </row>
    <row r="167">
      <c r="A167" s="13" t="n"/>
      <c r="B167" s="13" t="n"/>
      <c r="C167" s="13" t="n"/>
      <c r="D167" s="13" t="n"/>
      <c r="E167" s="21">
        <f>IF(A167="","",IFERROR(INDEX(Jobs!$D$5:$D$104,MATCH(A167,Jobs!$A$5:$A$104,0)),""))</f>
        <v/>
      </c>
      <c r="F167" s="23" t="n"/>
      <c r="G167" s="23" t="n"/>
      <c r="H167" s="15">
        <f>IF(OR(A167="",E167=""),0,F167+E167*G167/60)</f>
        <v/>
      </c>
      <c r="I167" s="13" t="n"/>
      <c r="J167" s="24">
        <f>IF(A167="","",IFERROR(INDEX(Jobs!$E$5:$E$104,MATCH(A167,Jobs!$A$5:$A$104,0)),""))</f>
        <v/>
      </c>
      <c r="K167" s="21">
        <f>IF(A167="","",IFERROR(INDEX(Jobs!$L$5:$L$104,MATCH(A167,Jobs!$A$5:$A$104,0)),""))</f>
        <v/>
      </c>
      <c r="L167" s="21">
        <f>IF(A167="","",A167&amp;"-"&amp;B167)</f>
        <v/>
      </c>
    </row>
    <row r="168">
      <c r="A168" s="13" t="n"/>
      <c r="B168" s="13" t="n"/>
      <c r="C168" s="13" t="n"/>
      <c r="D168" s="13" t="n"/>
      <c r="E168" s="21">
        <f>IF(A168="","",IFERROR(INDEX(Jobs!$D$5:$D$104,MATCH(A168,Jobs!$A$5:$A$104,0)),""))</f>
        <v/>
      </c>
      <c r="F168" s="23" t="n"/>
      <c r="G168" s="23" t="n"/>
      <c r="H168" s="15">
        <f>IF(OR(A168="",E168=""),0,F168+E168*G168/60)</f>
        <v/>
      </c>
      <c r="I168" s="13" t="n"/>
      <c r="J168" s="24">
        <f>IF(A168="","",IFERROR(INDEX(Jobs!$E$5:$E$104,MATCH(A168,Jobs!$A$5:$A$104,0)),""))</f>
        <v/>
      </c>
      <c r="K168" s="21">
        <f>IF(A168="","",IFERROR(INDEX(Jobs!$L$5:$L$104,MATCH(A168,Jobs!$A$5:$A$104,0)),""))</f>
        <v/>
      </c>
      <c r="L168" s="21">
        <f>IF(A168="","",A168&amp;"-"&amp;B168)</f>
        <v/>
      </c>
    </row>
    <row r="169">
      <c r="A169" s="13" t="n"/>
      <c r="B169" s="13" t="n"/>
      <c r="C169" s="13" t="n"/>
      <c r="D169" s="13" t="n"/>
      <c r="E169" s="21">
        <f>IF(A169="","",IFERROR(INDEX(Jobs!$D$5:$D$104,MATCH(A169,Jobs!$A$5:$A$104,0)),""))</f>
        <v/>
      </c>
      <c r="F169" s="23" t="n"/>
      <c r="G169" s="23" t="n"/>
      <c r="H169" s="15">
        <f>IF(OR(A169="",E169=""),0,F169+E169*G169/60)</f>
        <v/>
      </c>
      <c r="I169" s="13" t="n"/>
      <c r="J169" s="24">
        <f>IF(A169="","",IFERROR(INDEX(Jobs!$E$5:$E$104,MATCH(A169,Jobs!$A$5:$A$104,0)),""))</f>
        <v/>
      </c>
      <c r="K169" s="21">
        <f>IF(A169="","",IFERROR(INDEX(Jobs!$L$5:$L$104,MATCH(A169,Jobs!$A$5:$A$104,0)),""))</f>
        <v/>
      </c>
      <c r="L169" s="21">
        <f>IF(A169="","",A169&amp;"-"&amp;B169)</f>
        <v/>
      </c>
    </row>
    <row r="170">
      <c r="A170" s="13" t="n"/>
      <c r="B170" s="13" t="n"/>
      <c r="C170" s="13" t="n"/>
      <c r="D170" s="13" t="n"/>
      <c r="E170" s="21">
        <f>IF(A170="","",IFERROR(INDEX(Jobs!$D$5:$D$104,MATCH(A170,Jobs!$A$5:$A$104,0)),""))</f>
        <v/>
      </c>
      <c r="F170" s="23" t="n"/>
      <c r="G170" s="23" t="n"/>
      <c r="H170" s="15">
        <f>IF(OR(A170="",E170=""),0,F170+E170*G170/60)</f>
        <v/>
      </c>
      <c r="I170" s="13" t="n"/>
      <c r="J170" s="24">
        <f>IF(A170="","",IFERROR(INDEX(Jobs!$E$5:$E$104,MATCH(A170,Jobs!$A$5:$A$104,0)),""))</f>
        <v/>
      </c>
      <c r="K170" s="21">
        <f>IF(A170="","",IFERROR(INDEX(Jobs!$L$5:$L$104,MATCH(A170,Jobs!$A$5:$A$104,0)),""))</f>
        <v/>
      </c>
      <c r="L170" s="21">
        <f>IF(A170="","",A170&amp;"-"&amp;B170)</f>
        <v/>
      </c>
    </row>
    <row r="171">
      <c r="A171" s="13" t="n"/>
      <c r="B171" s="13" t="n"/>
      <c r="C171" s="13" t="n"/>
      <c r="D171" s="13" t="n"/>
      <c r="E171" s="21">
        <f>IF(A171="","",IFERROR(INDEX(Jobs!$D$5:$D$104,MATCH(A171,Jobs!$A$5:$A$104,0)),""))</f>
        <v/>
      </c>
      <c r="F171" s="23" t="n"/>
      <c r="G171" s="23" t="n"/>
      <c r="H171" s="15">
        <f>IF(OR(A171="",E171=""),0,F171+E171*G171/60)</f>
        <v/>
      </c>
      <c r="I171" s="13" t="n"/>
      <c r="J171" s="24">
        <f>IF(A171="","",IFERROR(INDEX(Jobs!$E$5:$E$104,MATCH(A171,Jobs!$A$5:$A$104,0)),""))</f>
        <v/>
      </c>
      <c r="K171" s="21">
        <f>IF(A171="","",IFERROR(INDEX(Jobs!$L$5:$L$104,MATCH(A171,Jobs!$A$5:$A$104,0)),""))</f>
        <v/>
      </c>
      <c r="L171" s="21">
        <f>IF(A171="","",A171&amp;"-"&amp;B171)</f>
        <v/>
      </c>
    </row>
    <row r="172">
      <c r="A172" s="13" t="n"/>
      <c r="B172" s="13" t="n"/>
      <c r="C172" s="13" t="n"/>
      <c r="D172" s="13" t="n"/>
      <c r="E172" s="21">
        <f>IF(A172="","",IFERROR(INDEX(Jobs!$D$5:$D$104,MATCH(A172,Jobs!$A$5:$A$104,0)),""))</f>
        <v/>
      </c>
      <c r="F172" s="23" t="n"/>
      <c r="G172" s="23" t="n"/>
      <c r="H172" s="15">
        <f>IF(OR(A172="",E172=""),0,F172+E172*G172/60)</f>
        <v/>
      </c>
      <c r="I172" s="13" t="n"/>
      <c r="J172" s="24">
        <f>IF(A172="","",IFERROR(INDEX(Jobs!$E$5:$E$104,MATCH(A172,Jobs!$A$5:$A$104,0)),""))</f>
        <v/>
      </c>
      <c r="K172" s="21">
        <f>IF(A172="","",IFERROR(INDEX(Jobs!$L$5:$L$104,MATCH(A172,Jobs!$A$5:$A$104,0)),""))</f>
        <v/>
      </c>
      <c r="L172" s="21">
        <f>IF(A172="","",A172&amp;"-"&amp;B172)</f>
        <v/>
      </c>
    </row>
    <row r="173">
      <c r="A173" s="13" t="n"/>
      <c r="B173" s="13" t="n"/>
      <c r="C173" s="13" t="n"/>
      <c r="D173" s="13" t="n"/>
      <c r="E173" s="21">
        <f>IF(A173="","",IFERROR(INDEX(Jobs!$D$5:$D$104,MATCH(A173,Jobs!$A$5:$A$104,0)),""))</f>
        <v/>
      </c>
      <c r="F173" s="23" t="n"/>
      <c r="G173" s="23" t="n"/>
      <c r="H173" s="15">
        <f>IF(OR(A173="",E173=""),0,F173+E173*G173/60)</f>
        <v/>
      </c>
      <c r="I173" s="13" t="n"/>
      <c r="J173" s="24">
        <f>IF(A173="","",IFERROR(INDEX(Jobs!$E$5:$E$104,MATCH(A173,Jobs!$A$5:$A$104,0)),""))</f>
        <v/>
      </c>
      <c r="K173" s="21">
        <f>IF(A173="","",IFERROR(INDEX(Jobs!$L$5:$L$104,MATCH(A173,Jobs!$A$5:$A$104,0)),""))</f>
        <v/>
      </c>
      <c r="L173" s="21">
        <f>IF(A173="","",A173&amp;"-"&amp;B173)</f>
        <v/>
      </c>
    </row>
    <row r="174">
      <c r="A174" s="13" t="n"/>
      <c r="B174" s="13" t="n"/>
      <c r="C174" s="13" t="n"/>
      <c r="D174" s="13" t="n"/>
      <c r="E174" s="21">
        <f>IF(A174="","",IFERROR(INDEX(Jobs!$D$5:$D$104,MATCH(A174,Jobs!$A$5:$A$104,0)),""))</f>
        <v/>
      </c>
      <c r="F174" s="23" t="n"/>
      <c r="G174" s="23" t="n"/>
      <c r="H174" s="15">
        <f>IF(OR(A174="",E174=""),0,F174+E174*G174/60)</f>
        <v/>
      </c>
      <c r="I174" s="13" t="n"/>
      <c r="J174" s="24">
        <f>IF(A174="","",IFERROR(INDEX(Jobs!$E$5:$E$104,MATCH(A174,Jobs!$A$5:$A$104,0)),""))</f>
        <v/>
      </c>
      <c r="K174" s="21">
        <f>IF(A174="","",IFERROR(INDEX(Jobs!$L$5:$L$104,MATCH(A174,Jobs!$A$5:$A$104,0)),""))</f>
        <v/>
      </c>
      <c r="L174" s="21">
        <f>IF(A174="","",A174&amp;"-"&amp;B174)</f>
        <v/>
      </c>
    </row>
    <row r="175">
      <c r="A175" s="13" t="n"/>
      <c r="B175" s="13" t="n"/>
      <c r="C175" s="13" t="n"/>
      <c r="D175" s="13" t="n"/>
      <c r="E175" s="21">
        <f>IF(A175="","",IFERROR(INDEX(Jobs!$D$5:$D$104,MATCH(A175,Jobs!$A$5:$A$104,0)),""))</f>
        <v/>
      </c>
      <c r="F175" s="23" t="n"/>
      <c r="G175" s="23" t="n"/>
      <c r="H175" s="15">
        <f>IF(OR(A175="",E175=""),0,F175+E175*G175/60)</f>
        <v/>
      </c>
      <c r="I175" s="13" t="n"/>
      <c r="J175" s="24">
        <f>IF(A175="","",IFERROR(INDEX(Jobs!$E$5:$E$104,MATCH(A175,Jobs!$A$5:$A$104,0)),""))</f>
        <v/>
      </c>
      <c r="K175" s="21">
        <f>IF(A175="","",IFERROR(INDEX(Jobs!$L$5:$L$104,MATCH(A175,Jobs!$A$5:$A$104,0)),""))</f>
        <v/>
      </c>
      <c r="L175" s="21">
        <f>IF(A175="","",A175&amp;"-"&amp;B175)</f>
        <v/>
      </c>
    </row>
    <row r="176">
      <c r="A176" s="13" t="n"/>
      <c r="B176" s="13" t="n"/>
      <c r="C176" s="13" t="n"/>
      <c r="D176" s="13" t="n"/>
      <c r="E176" s="21">
        <f>IF(A176="","",IFERROR(INDEX(Jobs!$D$5:$D$104,MATCH(A176,Jobs!$A$5:$A$104,0)),""))</f>
        <v/>
      </c>
      <c r="F176" s="23" t="n"/>
      <c r="G176" s="23" t="n"/>
      <c r="H176" s="15">
        <f>IF(OR(A176="",E176=""),0,F176+E176*G176/60)</f>
        <v/>
      </c>
      <c r="I176" s="13" t="n"/>
      <c r="J176" s="24">
        <f>IF(A176="","",IFERROR(INDEX(Jobs!$E$5:$E$104,MATCH(A176,Jobs!$A$5:$A$104,0)),""))</f>
        <v/>
      </c>
      <c r="K176" s="21">
        <f>IF(A176="","",IFERROR(INDEX(Jobs!$L$5:$L$104,MATCH(A176,Jobs!$A$5:$A$104,0)),""))</f>
        <v/>
      </c>
      <c r="L176" s="21">
        <f>IF(A176="","",A176&amp;"-"&amp;B176)</f>
        <v/>
      </c>
    </row>
    <row r="177">
      <c r="A177" s="13" t="n"/>
      <c r="B177" s="13" t="n"/>
      <c r="C177" s="13" t="n"/>
      <c r="D177" s="13" t="n"/>
      <c r="E177" s="21">
        <f>IF(A177="","",IFERROR(INDEX(Jobs!$D$5:$D$104,MATCH(A177,Jobs!$A$5:$A$104,0)),""))</f>
        <v/>
      </c>
      <c r="F177" s="23" t="n"/>
      <c r="G177" s="23" t="n"/>
      <c r="H177" s="15">
        <f>IF(OR(A177="",E177=""),0,F177+E177*G177/60)</f>
        <v/>
      </c>
      <c r="I177" s="13" t="n"/>
      <c r="J177" s="24">
        <f>IF(A177="","",IFERROR(INDEX(Jobs!$E$5:$E$104,MATCH(A177,Jobs!$A$5:$A$104,0)),""))</f>
        <v/>
      </c>
      <c r="K177" s="21">
        <f>IF(A177="","",IFERROR(INDEX(Jobs!$L$5:$L$104,MATCH(A177,Jobs!$A$5:$A$104,0)),""))</f>
        <v/>
      </c>
      <c r="L177" s="21">
        <f>IF(A177="","",A177&amp;"-"&amp;B177)</f>
        <v/>
      </c>
    </row>
    <row r="178">
      <c r="A178" s="13" t="n"/>
      <c r="B178" s="13" t="n"/>
      <c r="C178" s="13" t="n"/>
      <c r="D178" s="13" t="n"/>
      <c r="E178" s="21">
        <f>IF(A178="","",IFERROR(INDEX(Jobs!$D$5:$D$104,MATCH(A178,Jobs!$A$5:$A$104,0)),""))</f>
        <v/>
      </c>
      <c r="F178" s="23" t="n"/>
      <c r="G178" s="23" t="n"/>
      <c r="H178" s="15">
        <f>IF(OR(A178="",E178=""),0,F178+E178*G178/60)</f>
        <v/>
      </c>
      <c r="I178" s="13" t="n"/>
      <c r="J178" s="24">
        <f>IF(A178="","",IFERROR(INDEX(Jobs!$E$5:$E$104,MATCH(A178,Jobs!$A$5:$A$104,0)),""))</f>
        <v/>
      </c>
      <c r="K178" s="21">
        <f>IF(A178="","",IFERROR(INDEX(Jobs!$L$5:$L$104,MATCH(A178,Jobs!$A$5:$A$104,0)),""))</f>
        <v/>
      </c>
      <c r="L178" s="21">
        <f>IF(A178="","",A178&amp;"-"&amp;B178)</f>
        <v/>
      </c>
    </row>
    <row r="179">
      <c r="A179" s="13" t="n"/>
      <c r="B179" s="13" t="n"/>
      <c r="C179" s="13" t="n"/>
      <c r="D179" s="13" t="n"/>
      <c r="E179" s="21">
        <f>IF(A179="","",IFERROR(INDEX(Jobs!$D$5:$D$104,MATCH(A179,Jobs!$A$5:$A$104,0)),""))</f>
        <v/>
      </c>
      <c r="F179" s="23" t="n"/>
      <c r="G179" s="23" t="n"/>
      <c r="H179" s="15">
        <f>IF(OR(A179="",E179=""),0,F179+E179*G179/60)</f>
        <v/>
      </c>
      <c r="I179" s="13" t="n"/>
      <c r="J179" s="24">
        <f>IF(A179="","",IFERROR(INDEX(Jobs!$E$5:$E$104,MATCH(A179,Jobs!$A$5:$A$104,0)),""))</f>
        <v/>
      </c>
      <c r="K179" s="21">
        <f>IF(A179="","",IFERROR(INDEX(Jobs!$L$5:$L$104,MATCH(A179,Jobs!$A$5:$A$104,0)),""))</f>
        <v/>
      </c>
      <c r="L179" s="21">
        <f>IF(A179="","",A179&amp;"-"&amp;B179)</f>
        <v/>
      </c>
    </row>
    <row r="180">
      <c r="A180" s="13" t="n"/>
      <c r="B180" s="13" t="n"/>
      <c r="C180" s="13" t="n"/>
      <c r="D180" s="13" t="n"/>
      <c r="E180" s="21">
        <f>IF(A180="","",IFERROR(INDEX(Jobs!$D$5:$D$104,MATCH(A180,Jobs!$A$5:$A$104,0)),""))</f>
        <v/>
      </c>
      <c r="F180" s="23" t="n"/>
      <c r="G180" s="23" t="n"/>
      <c r="H180" s="15">
        <f>IF(OR(A180="",E180=""),0,F180+E180*G180/60)</f>
        <v/>
      </c>
      <c r="I180" s="13" t="n"/>
      <c r="J180" s="24">
        <f>IF(A180="","",IFERROR(INDEX(Jobs!$E$5:$E$104,MATCH(A180,Jobs!$A$5:$A$104,0)),""))</f>
        <v/>
      </c>
      <c r="K180" s="21">
        <f>IF(A180="","",IFERROR(INDEX(Jobs!$L$5:$L$104,MATCH(A180,Jobs!$A$5:$A$104,0)),""))</f>
        <v/>
      </c>
      <c r="L180" s="21">
        <f>IF(A180="","",A180&amp;"-"&amp;B180)</f>
        <v/>
      </c>
    </row>
    <row r="181">
      <c r="A181" s="13" t="n"/>
      <c r="B181" s="13" t="n"/>
      <c r="C181" s="13" t="n"/>
      <c r="D181" s="13" t="n"/>
      <c r="E181" s="21">
        <f>IF(A181="","",IFERROR(INDEX(Jobs!$D$5:$D$104,MATCH(A181,Jobs!$A$5:$A$104,0)),""))</f>
        <v/>
      </c>
      <c r="F181" s="23" t="n"/>
      <c r="G181" s="23" t="n"/>
      <c r="H181" s="15">
        <f>IF(OR(A181="",E181=""),0,F181+E181*G181/60)</f>
        <v/>
      </c>
      <c r="I181" s="13" t="n"/>
      <c r="J181" s="24">
        <f>IF(A181="","",IFERROR(INDEX(Jobs!$E$5:$E$104,MATCH(A181,Jobs!$A$5:$A$104,0)),""))</f>
        <v/>
      </c>
      <c r="K181" s="21">
        <f>IF(A181="","",IFERROR(INDEX(Jobs!$L$5:$L$104,MATCH(A181,Jobs!$A$5:$A$104,0)),""))</f>
        <v/>
      </c>
      <c r="L181" s="21">
        <f>IF(A181="","",A181&amp;"-"&amp;B181)</f>
        <v/>
      </c>
    </row>
    <row r="182">
      <c r="A182" s="13" t="n"/>
      <c r="B182" s="13" t="n"/>
      <c r="C182" s="13" t="n"/>
      <c r="D182" s="13" t="n"/>
      <c r="E182" s="21">
        <f>IF(A182="","",IFERROR(INDEX(Jobs!$D$5:$D$104,MATCH(A182,Jobs!$A$5:$A$104,0)),""))</f>
        <v/>
      </c>
      <c r="F182" s="23" t="n"/>
      <c r="G182" s="23" t="n"/>
      <c r="H182" s="15">
        <f>IF(OR(A182="",E182=""),0,F182+E182*G182/60)</f>
        <v/>
      </c>
      <c r="I182" s="13" t="n"/>
      <c r="J182" s="24">
        <f>IF(A182="","",IFERROR(INDEX(Jobs!$E$5:$E$104,MATCH(A182,Jobs!$A$5:$A$104,0)),""))</f>
        <v/>
      </c>
      <c r="K182" s="21">
        <f>IF(A182="","",IFERROR(INDEX(Jobs!$L$5:$L$104,MATCH(A182,Jobs!$A$5:$A$104,0)),""))</f>
        <v/>
      </c>
      <c r="L182" s="21">
        <f>IF(A182="","",A182&amp;"-"&amp;B182)</f>
        <v/>
      </c>
    </row>
    <row r="183">
      <c r="A183" s="13" t="n"/>
      <c r="B183" s="13" t="n"/>
      <c r="C183" s="13" t="n"/>
      <c r="D183" s="13" t="n"/>
      <c r="E183" s="21">
        <f>IF(A183="","",IFERROR(INDEX(Jobs!$D$5:$D$104,MATCH(A183,Jobs!$A$5:$A$104,0)),""))</f>
        <v/>
      </c>
      <c r="F183" s="23" t="n"/>
      <c r="G183" s="23" t="n"/>
      <c r="H183" s="15">
        <f>IF(OR(A183="",E183=""),0,F183+E183*G183/60)</f>
        <v/>
      </c>
      <c r="I183" s="13" t="n"/>
      <c r="J183" s="24">
        <f>IF(A183="","",IFERROR(INDEX(Jobs!$E$5:$E$104,MATCH(A183,Jobs!$A$5:$A$104,0)),""))</f>
        <v/>
      </c>
      <c r="K183" s="21">
        <f>IF(A183="","",IFERROR(INDEX(Jobs!$L$5:$L$104,MATCH(A183,Jobs!$A$5:$A$104,0)),""))</f>
        <v/>
      </c>
      <c r="L183" s="21">
        <f>IF(A183="","",A183&amp;"-"&amp;B183)</f>
        <v/>
      </c>
    </row>
    <row r="184">
      <c r="A184" s="13" t="n"/>
      <c r="B184" s="13" t="n"/>
      <c r="C184" s="13" t="n"/>
      <c r="D184" s="13" t="n"/>
      <c r="E184" s="21">
        <f>IF(A184="","",IFERROR(INDEX(Jobs!$D$5:$D$104,MATCH(A184,Jobs!$A$5:$A$104,0)),""))</f>
        <v/>
      </c>
      <c r="F184" s="23" t="n"/>
      <c r="G184" s="23" t="n"/>
      <c r="H184" s="15">
        <f>IF(OR(A184="",E184=""),0,F184+E184*G184/60)</f>
        <v/>
      </c>
      <c r="I184" s="13" t="n"/>
      <c r="J184" s="24">
        <f>IF(A184="","",IFERROR(INDEX(Jobs!$E$5:$E$104,MATCH(A184,Jobs!$A$5:$A$104,0)),""))</f>
        <v/>
      </c>
      <c r="K184" s="21">
        <f>IF(A184="","",IFERROR(INDEX(Jobs!$L$5:$L$104,MATCH(A184,Jobs!$A$5:$A$104,0)),""))</f>
        <v/>
      </c>
      <c r="L184" s="21">
        <f>IF(A184="","",A184&amp;"-"&amp;B184)</f>
        <v/>
      </c>
    </row>
    <row r="185">
      <c r="A185" s="13" t="n"/>
      <c r="B185" s="13" t="n"/>
      <c r="C185" s="13" t="n"/>
      <c r="D185" s="13" t="n"/>
      <c r="E185" s="21">
        <f>IF(A185="","",IFERROR(INDEX(Jobs!$D$5:$D$104,MATCH(A185,Jobs!$A$5:$A$104,0)),""))</f>
        <v/>
      </c>
      <c r="F185" s="23" t="n"/>
      <c r="G185" s="23" t="n"/>
      <c r="H185" s="15">
        <f>IF(OR(A185="",E185=""),0,F185+E185*G185/60)</f>
        <v/>
      </c>
      <c r="I185" s="13" t="n"/>
      <c r="J185" s="24">
        <f>IF(A185="","",IFERROR(INDEX(Jobs!$E$5:$E$104,MATCH(A185,Jobs!$A$5:$A$104,0)),""))</f>
        <v/>
      </c>
      <c r="K185" s="21">
        <f>IF(A185="","",IFERROR(INDEX(Jobs!$L$5:$L$104,MATCH(A185,Jobs!$A$5:$A$104,0)),""))</f>
        <v/>
      </c>
      <c r="L185" s="21">
        <f>IF(A185="","",A185&amp;"-"&amp;B185)</f>
        <v/>
      </c>
    </row>
    <row r="186">
      <c r="A186" s="13" t="n"/>
      <c r="B186" s="13" t="n"/>
      <c r="C186" s="13" t="n"/>
      <c r="D186" s="13" t="n"/>
      <c r="E186" s="21">
        <f>IF(A186="","",IFERROR(INDEX(Jobs!$D$5:$D$104,MATCH(A186,Jobs!$A$5:$A$104,0)),""))</f>
        <v/>
      </c>
      <c r="F186" s="23" t="n"/>
      <c r="G186" s="23" t="n"/>
      <c r="H186" s="15">
        <f>IF(OR(A186="",E186=""),0,F186+E186*G186/60)</f>
        <v/>
      </c>
      <c r="I186" s="13" t="n"/>
      <c r="J186" s="24">
        <f>IF(A186="","",IFERROR(INDEX(Jobs!$E$5:$E$104,MATCH(A186,Jobs!$A$5:$A$104,0)),""))</f>
        <v/>
      </c>
      <c r="K186" s="21">
        <f>IF(A186="","",IFERROR(INDEX(Jobs!$L$5:$L$104,MATCH(A186,Jobs!$A$5:$A$104,0)),""))</f>
        <v/>
      </c>
      <c r="L186" s="21">
        <f>IF(A186="","",A186&amp;"-"&amp;B186)</f>
        <v/>
      </c>
    </row>
    <row r="187">
      <c r="A187" s="13" t="n"/>
      <c r="B187" s="13" t="n"/>
      <c r="C187" s="13" t="n"/>
      <c r="D187" s="13" t="n"/>
      <c r="E187" s="21">
        <f>IF(A187="","",IFERROR(INDEX(Jobs!$D$5:$D$104,MATCH(A187,Jobs!$A$5:$A$104,0)),""))</f>
        <v/>
      </c>
      <c r="F187" s="23" t="n"/>
      <c r="G187" s="23" t="n"/>
      <c r="H187" s="15">
        <f>IF(OR(A187="",E187=""),0,F187+E187*G187/60)</f>
        <v/>
      </c>
      <c r="I187" s="13" t="n"/>
      <c r="J187" s="24">
        <f>IF(A187="","",IFERROR(INDEX(Jobs!$E$5:$E$104,MATCH(A187,Jobs!$A$5:$A$104,0)),""))</f>
        <v/>
      </c>
      <c r="K187" s="21">
        <f>IF(A187="","",IFERROR(INDEX(Jobs!$L$5:$L$104,MATCH(A187,Jobs!$A$5:$A$104,0)),""))</f>
        <v/>
      </c>
      <c r="L187" s="21">
        <f>IF(A187="","",A187&amp;"-"&amp;B187)</f>
        <v/>
      </c>
    </row>
    <row r="188">
      <c r="A188" s="13" t="n"/>
      <c r="B188" s="13" t="n"/>
      <c r="C188" s="13" t="n"/>
      <c r="D188" s="13" t="n"/>
      <c r="E188" s="21">
        <f>IF(A188="","",IFERROR(INDEX(Jobs!$D$5:$D$104,MATCH(A188,Jobs!$A$5:$A$104,0)),""))</f>
        <v/>
      </c>
      <c r="F188" s="23" t="n"/>
      <c r="G188" s="23" t="n"/>
      <c r="H188" s="15">
        <f>IF(OR(A188="",E188=""),0,F188+E188*G188/60)</f>
        <v/>
      </c>
      <c r="I188" s="13" t="n"/>
      <c r="J188" s="24">
        <f>IF(A188="","",IFERROR(INDEX(Jobs!$E$5:$E$104,MATCH(A188,Jobs!$A$5:$A$104,0)),""))</f>
        <v/>
      </c>
      <c r="K188" s="21">
        <f>IF(A188="","",IFERROR(INDEX(Jobs!$L$5:$L$104,MATCH(A188,Jobs!$A$5:$A$104,0)),""))</f>
        <v/>
      </c>
      <c r="L188" s="21">
        <f>IF(A188="","",A188&amp;"-"&amp;B188)</f>
        <v/>
      </c>
    </row>
    <row r="189">
      <c r="A189" s="13" t="n"/>
      <c r="B189" s="13" t="n"/>
      <c r="C189" s="13" t="n"/>
      <c r="D189" s="13" t="n"/>
      <c r="E189" s="21">
        <f>IF(A189="","",IFERROR(INDEX(Jobs!$D$5:$D$104,MATCH(A189,Jobs!$A$5:$A$104,0)),""))</f>
        <v/>
      </c>
      <c r="F189" s="23" t="n"/>
      <c r="G189" s="23" t="n"/>
      <c r="H189" s="15">
        <f>IF(OR(A189="",E189=""),0,F189+E189*G189/60)</f>
        <v/>
      </c>
      <c r="I189" s="13" t="n"/>
      <c r="J189" s="24">
        <f>IF(A189="","",IFERROR(INDEX(Jobs!$E$5:$E$104,MATCH(A189,Jobs!$A$5:$A$104,0)),""))</f>
        <v/>
      </c>
      <c r="K189" s="21">
        <f>IF(A189="","",IFERROR(INDEX(Jobs!$L$5:$L$104,MATCH(A189,Jobs!$A$5:$A$104,0)),""))</f>
        <v/>
      </c>
      <c r="L189" s="21">
        <f>IF(A189="","",A189&amp;"-"&amp;B189)</f>
        <v/>
      </c>
    </row>
    <row r="190">
      <c r="A190" s="13" t="n"/>
      <c r="B190" s="13" t="n"/>
      <c r="C190" s="13" t="n"/>
      <c r="D190" s="13" t="n"/>
      <c r="E190" s="21">
        <f>IF(A190="","",IFERROR(INDEX(Jobs!$D$5:$D$104,MATCH(A190,Jobs!$A$5:$A$104,0)),""))</f>
        <v/>
      </c>
      <c r="F190" s="23" t="n"/>
      <c r="G190" s="23" t="n"/>
      <c r="H190" s="15">
        <f>IF(OR(A190="",E190=""),0,F190+E190*G190/60)</f>
        <v/>
      </c>
      <c r="I190" s="13" t="n"/>
      <c r="J190" s="24">
        <f>IF(A190="","",IFERROR(INDEX(Jobs!$E$5:$E$104,MATCH(A190,Jobs!$A$5:$A$104,0)),""))</f>
        <v/>
      </c>
      <c r="K190" s="21">
        <f>IF(A190="","",IFERROR(INDEX(Jobs!$L$5:$L$104,MATCH(A190,Jobs!$A$5:$A$104,0)),""))</f>
        <v/>
      </c>
      <c r="L190" s="21">
        <f>IF(A190="","",A190&amp;"-"&amp;B190)</f>
        <v/>
      </c>
    </row>
    <row r="191">
      <c r="A191" s="13" t="n"/>
      <c r="B191" s="13" t="n"/>
      <c r="C191" s="13" t="n"/>
      <c r="D191" s="13" t="n"/>
      <c r="E191" s="21">
        <f>IF(A191="","",IFERROR(INDEX(Jobs!$D$5:$D$104,MATCH(A191,Jobs!$A$5:$A$104,0)),""))</f>
        <v/>
      </c>
      <c r="F191" s="23" t="n"/>
      <c r="G191" s="23" t="n"/>
      <c r="H191" s="15">
        <f>IF(OR(A191="",E191=""),0,F191+E191*G191/60)</f>
        <v/>
      </c>
      <c r="I191" s="13" t="n"/>
      <c r="J191" s="24">
        <f>IF(A191="","",IFERROR(INDEX(Jobs!$E$5:$E$104,MATCH(A191,Jobs!$A$5:$A$104,0)),""))</f>
        <v/>
      </c>
      <c r="K191" s="21">
        <f>IF(A191="","",IFERROR(INDEX(Jobs!$L$5:$L$104,MATCH(A191,Jobs!$A$5:$A$104,0)),""))</f>
        <v/>
      </c>
      <c r="L191" s="21">
        <f>IF(A191="","",A191&amp;"-"&amp;B191)</f>
        <v/>
      </c>
    </row>
    <row r="192">
      <c r="A192" s="13" t="n"/>
      <c r="B192" s="13" t="n"/>
      <c r="C192" s="13" t="n"/>
      <c r="D192" s="13" t="n"/>
      <c r="E192" s="21">
        <f>IF(A192="","",IFERROR(INDEX(Jobs!$D$5:$D$104,MATCH(A192,Jobs!$A$5:$A$104,0)),""))</f>
        <v/>
      </c>
      <c r="F192" s="23" t="n"/>
      <c r="G192" s="23" t="n"/>
      <c r="H192" s="15">
        <f>IF(OR(A192="",E192=""),0,F192+E192*G192/60)</f>
        <v/>
      </c>
      <c r="I192" s="13" t="n"/>
      <c r="J192" s="24">
        <f>IF(A192="","",IFERROR(INDEX(Jobs!$E$5:$E$104,MATCH(A192,Jobs!$A$5:$A$104,0)),""))</f>
        <v/>
      </c>
      <c r="K192" s="21">
        <f>IF(A192="","",IFERROR(INDEX(Jobs!$L$5:$L$104,MATCH(A192,Jobs!$A$5:$A$104,0)),""))</f>
        <v/>
      </c>
      <c r="L192" s="21">
        <f>IF(A192="","",A192&amp;"-"&amp;B192)</f>
        <v/>
      </c>
    </row>
    <row r="193">
      <c r="A193" s="13" t="n"/>
      <c r="B193" s="13" t="n"/>
      <c r="C193" s="13" t="n"/>
      <c r="D193" s="13" t="n"/>
      <c r="E193" s="21">
        <f>IF(A193="","",IFERROR(INDEX(Jobs!$D$5:$D$104,MATCH(A193,Jobs!$A$5:$A$104,0)),""))</f>
        <v/>
      </c>
      <c r="F193" s="23" t="n"/>
      <c r="G193" s="23" t="n"/>
      <c r="H193" s="15">
        <f>IF(OR(A193="",E193=""),0,F193+E193*G193/60)</f>
        <v/>
      </c>
      <c r="I193" s="13" t="n"/>
      <c r="J193" s="24">
        <f>IF(A193="","",IFERROR(INDEX(Jobs!$E$5:$E$104,MATCH(A193,Jobs!$A$5:$A$104,0)),""))</f>
        <v/>
      </c>
      <c r="K193" s="21">
        <f>IF(A193="","",IFERROR(INDEX(Jobs!$L$5:$L$104,MATCH(A193,Jobs!$A$5:$A$104,0)),""))</f>
        <v/>
      </c>
      <c r="L193" s="21">
        <f>IF(A193="","",A193&amp;"-"&amp;B193)</f>
        <v/>
      </c>
    </row>
    <row r="194">
      <c r="A194" s="13" t="n"/>
      <c r="B194" s="13" t="n"/>
      <c r="C194" s="13" t="n"/>
      <c r="D194" s="13" t="n"/>
      <c r="E194" s="21">
        <f>IF(A194="","",IFERROR(INDEX(Jobs!$D$5:$D$104,MATCH(A194,Jobs!$A$5:$A$104,0)),""))</f>
        <v/>
      </c>
      <c r="F194" s="23" t="n"/>
      <c r="G194" s="23" t="n"/>
      <c r="H194" s="15">
        <f>IF(OR(A194="",E194=""),0,F194+E194*G194/60)</f>
        <v/>
      </c>
      <c r="I194" s="13" t="n"/>
      <c r="J194" s="24">
        <f>IF(A194="","",IFERROR(INDEX(Jobs!$E$5:$E$104,MATCH(A194,Jobs!$A$5:$A$104,0)),""))</f>
        <v/>
      </c>
      <c r="K194" s="21">
        <f>IF(A194="","",IFERROR(INDEX(Jobs!$L$5:$L$104,MATCH(A194,Jobs!$A$5:$A$104,0)),""))</f>
        <v/>
      </c>
      <c r="L194" s="21">
        <f>IF(A194="","",A194&amp;"-"&amp;B194)</f>
        <v/>
      </c>
    </row>
    <row r="195">
      <c r="A195" s="13" t="n"/>
      <c r="B195" s="13" t="n"/>
      <c r="C195" s="13" t="n"/>
      <c r="D195" s="13" t="n"/>
      <c r="E195" s="21">
        <f>IF(A195="","",IFERROR(INDEX(Jobs!$D$5:$D$104,MATCH(A195,Jobs!$A$5:$A$104,0)),""))</f>
        <v/>
      </c>
      <c r="F195" s="23" t="n"/>
      <c r="G195" s="23" t="n"/>
      <c r="H195" s="15">
        <f>IF(OR(A195="",E195=""),0,F195+E195*G195/60)</f>
        <v/>
      </c>
      <c r="I195" s="13" t="n"/>
      <c r="J195" s="24">
        <f>IF(A195="","",IFERROR(INDEX(Jobs!$E$5:$E$104,MATCH(A195,Jobs!$A$5:$A$104,0)),""))</f>
        <v/>
      </c>
      <c r="K195" s="21">
        <f>IF(A195="","",IFERROR(INDEX(Jobs!$L$5:$L$104,MATCH(A195,Jobs!$A$5:$A$104,0)),""))</f>
        <v/>
      </c>
      <c r="L195" s="21">
        <f>IF(A195="","",A195&amp;"-"&amp;B195)</f>
        <v/>
      </c>
    </row>
    <row r="196">
      <c r="A196" s="13" t="n"/>
      <c r="B196" s="13" t="n"/>
      <c r="C196" s="13" t="n"/>
      <c r="D196" s="13" t="n"/>
      <c r="E196" s="21">
        <f>IF(A196="","",IFERROR(INDEX(Jobs!$D$5:$D$104,MATCH(A196,Jobs!$A$5:$A$104,0)),""))</f>
        <v/>
      </c>
      <c r="F196" s="23" t="n"/>
      <c r="G196" s="23" t="n"/>
      <c r="H196" s="15">
        <f>IF(OR(A196="",E196=""),0,F196+E196*G196/60)</f>
        <v/>
      </c>
      <c r="I196" s="13" t="n"/>
      <c r="J196" s="24">
        <f>IF(A196="","",IFERROR(INDEX(Jobs!$E$5:$E$104,MATCH(A196,Jobs!$A$5:$A$104,0)),""))</f>
        <v/>
      </c>
      <c r="K196" s="21">
        <f>IF(A196="","",IFERROR(INDEX(Jobs!$L$5:$L$104,MATCH(A196,Jobs!$A$5:$A$104,0)),""))</f>
        <v/>
      </c>
      <c r="L196" s="21">
        <f>IF(A196="","",A196&amp;"-"&amp;B196)</f>
        <v/>
      </c>
    </row>
    <row r="197">
      <c r="A197" s="13" t="n"/>
      <c r="B197" s="13" t="n"/>
      <c r="C197" s="13" t="n"/>
      <c r="D197" s="13" t="n"/>
      <c r="E197" s="21">
        <f>IF(A197="","",IFERROR(INDEX(Jobs!$D$5:$D$104,MATCH(A197,Jobs!$A$5:$A$104,0)),""))</f>
        <v/>
      </c>
      <c r="F197" s="23" t="n"/>
      <c r="G197" s="23" t="n"/>
      <c r="H197" s="15">
        <f>IF(OR(A197="",E197=""),0,F197+E197*G197/60)</f>
        <v/>
      </c>
      <c r="I197" s="13" t="n"/>
      <c r="J197" s="24">
        <f>IF(A197="","",IFERROR(INDEX(Jobs!$E$5:$E$104,MATCH(A197,Jobs!$A$5:$A$104,0)),""))</f>
        <v/>
      </c>
      <c r="K197" s="21">
        <f>IF(A197="","",IFERROR(INDEX(Jobs!$L$5:$L$104,MATCH(A197,Jobs!$A$5:$A$104,0)),""))</f>
        <v/>
      </c>
      <c r="L197" s="21">
        <f>IF(A197="","",A197&amp;"-"&amp;B197)</f>
        <v/>
      </c>
    </row>
    <row r="198">
      <c r="A198" s="13" t="n"/>
      <c r="B198" s="13" t="n"/>
      <c r="C198" s="13" t="n"/>
      <c r="D198" s="13" t="n"/>
      <c r="E198" s="21">
        <f>IF(A198="","",IFERROR(INDEX(Jobs!$D$5:$D$104,MATCH(A198,Jobs!$A$5:$A$104,0)),""))</f>
        <v/>
      </c>
      <c r="F198" s="23" t="n"/>
      <c r="G198" s="23" t="n"/>
      <c r="H198" s="15">
        <f>IF(OR(A198="",E198=""),0,F198+E198*G198/60)</f>
        <v/>
      </c>
      <c r="I198" s="13" t="n"/>
      <c r="J198" s="24">
        <f>IF(A198="","",IFERROR(INDEX(Jobs!$E$5:$E$104,MATCH(A198,Jobs!$A$5:$A$104,0)),""))</f>
        <v/>
      </c>
      <c r="K198" s="21">
        <f>IF(A198="","",IFERROR(INDEX(Jobs!$L$5:$L$104,MATCH(A198,Jobs!$A$5:$A$104,0)),""))</f>
        <v/>
      </c>
      <c r="L198" s="21">
        <f>IF(A198="","",A198&amp;"-"&amp;B198)</f>
        <v/>
      </c>
    </row>
    <row r="199">
      <c r="A199" s="13" t="n"/>
      <c r="B199" s="13" t="n"/>
      <c r="C199" s="13" t="n"/>
      <c r="D199" s="13" t="n"/>
      <c r="E199" s="21">
        <f>IF(A199="","",IFERROR(INDEX(Jobs!$D$5:$D$104,MATCH(A199,Jobs!$A$5:$A$104,0)),""))</f>
        <v/>
      </c>
      <c r="F199" s="23" t="n"/>
      <c r="G199" s="23" t="n"/>
      <c r="H199" s="15">
        <f>IF(OR(A199="",E199=""),0,F199+E199*G199/60)</f>
        <v/>
      </c>
      <c r="I199" s="13" t="n"/>
      <c r="J199" s="24">
        <f>IF(A199="","",IFERROR(INDEX(Jobs!$E$5:$E$104,MATCH(A199,Jobs!$A$5:$A$104,0)),""))</f>
        <v/>
      </c>
      <c r="K199" s="21">
        <f>IF(A199="","",IFERROR(INDEX(Jobs!$L$5:$L$104,MATCH(A199,Jobs!$A$5:$A$104,0)),""))</f>
        <v/>
      </c>
      <c r="L199" s="21">
        <f>IF(A199="","",A199&amp;"-"&amp;B199)</f>
        <v/>
      </c>
    </row>
    <row r="200">
      <c r="A200" s="13" t="n"/>
      <c r="B200" s="13" t="n"/>
      <c r="C200" s="13" t="n"/>
      <c r="D200" s="13" t="n"/>
      <c r="E200" s="21">
        <f>IF(A200="","",IFERROR(INDEX(Jobs!$D$5:$D$104,MATCH(A200,Jobs!$A$5:$A$104,0)),""))</f>
        <v/>
      </c>
      <c r="F200" s="23" t="n"/>
      <c r="G200" s="23" t="n"/>
      <c r="H200" s="15">
        <f>IF(OR(A200="",E200=""),0,F200+E200*G200/60)</f>
        <v/>
      </c>
      <c r="I200" s="13" t="n"/>
      <c r="J200" s="24">
        <f>IF(A200="","",IFERROR(INDEX(Jobs!$E$5:$E$104,MATCH(A200,Jobs!$A$5:$A$104,0)),""))</f>
        <v/>
      </c>
      <c r="K200" s="21">
        <f>IF(A200="","",IFERROR(INDEX(Jobs!$L$5:$L$104,MATCH(A200,Jobs!$A$5:$A$104,0)),""))</f>
        <v/>
      </c>
      <c r="L200" s="21">
        <f>IF(A200="","",A200&amp;"-"&amp;B200)</f>
        <v/>
      </c>
    </row>
    <row r="201">
      <c r="A201" s="13" t="n"/>
      <c r="B201" s="13" t="n"/>
      <c r="C201" s="13" t="n"/>
      <c r="D201" s="13" t="n"/>
      <c r="E201" s="21">
        <f>IF(A201="","",IFERROR(INDEX(Jobs!$D$5:$D$104,MATCH(A201,Jobs!$A$5:$A$104,0)),""))</f>
        <v/>
      </c>
      <c r="F201" s="23" t="n"/>
      <c r="G201" s="23" t="n"/>
      <c r="H201" s="15">
        <f>IF(OR(A201="",E201=""),0,F201+E201*G201/60)</f>
        <v/>
      </c>
      <c r="I201" s="13" t="n"/>
      <c r="J201" s="24">
        <f>IF(A201="","",IFERROR(INDEX(Jobs!$E$5:$E$104,MATCH(A201,Jobs!$A$5:$A$104,0)),""))</f>
        <v/>
      </c>
      <c r="K201" s="21">
        <f>IF(A201="","",IFERROR(INDEX(Jobs!$L$5:$L$104,MATCH(A201,Jobs!$A$5:$A$104,0)),""))</f>
        <v/>
      </c>
      <c r="L201" s="21">
        <f>IF(A201="","",A201&amp;"-"&amp;B201)</f>
        <v/>
      </c>
    </row>
    <row r="202">
      <c r="A202" s="13" t="n"/>
      <c r="B202" s="13" t="n"/>
      <c r="C202" s="13" t="n"/>
      <c r="D202" s="13" t="n"/>
      <c r="E202" s="21">
        <f>IF(A202="","",IFERROR(INDEX(Jobs!$D$5:$D$104,MATCH(A202,Jobs!$A$5:$A$104,0)),""))</f>
        <v/>
      </c>
      <c r="F202" s="23" t="n"/>
      <c r="G202" s="23" t="n"/>
      <c r="H202" s="15">
        <f>IF(OR(A202="",E202=""),0,F202+E202*G202/60)</f>
        <v/>
      </c>
      <c r="I202" s="13" t="n"/>
      <c r="J202" s="24">
        <f>IF(A202="","",IFERROR(INDEX(Jobs!$E$5:$E$104,MATCH(A202,Jobs!$A$5:$A$104,0)),""))</f>
        <v/>
      </c>
      <c r="K202" s="21">
        <f>IF(A202="","",IFERROR(INDEX(Jobs!$L$5:$L$104,MATCH(A202,Jobs!$A$5:$A$104,0)),""))</f>
        <v/>
      </c>
      <c r="L202" s="21">
        <f>IF(A202="","",A202&amp;"-"&amp;B202)</f>
        <v/>
      </c>
    </row>
    <row r="203">
      <c r="A203" s="13" t="n"/>
      <c r="B203" s="13" t="n"/>
      <c r="C203" s="13" t="n"/>
      <c r="D203" s="13" t="n"/>
      <c r="E203" s="21">
        <f>IF(A203="","",IFERROR(INDEX(Jobs!$D$5:$D$104,MATCH(A203,Jobs!$A$5:$A$104,0)),""))</f>
        <v/>
      </c>
      <c r="F203" s="23" t="n"/>
      <c r="G203" s="23" t="n"/>
      <c r="H203" s="15">
        <f>IF(OR(A203="",E203=""),0,F203+E203*G203/60)</f>
        <v/>
      </c>
      <c r="I203" s="13" t="n"/>
      <c r="J203" s="24">
        <f>IF(A203="","",IFERROR(INDEX(Jobs!$E$5:$E$104,MATCH(A203,Jobs!$A$5:$A$104,0)),""))</f>
        <v/>
      </c>
      <c r="K203" s="21">
        <f>IF(A203="","",IFERROR(INDEX(Jobs!$L$5:$L$104,MATCH(A203,Jobs!$A$5:$A$104,0)),""))</f>
        <v/>
      </c>
      <c r="L203" s="21">
        <f>IF(A203="","",A203&amp;"-"&amp;B203)</f>
        <v/>
      </c>
    </row>
    <row r="204">
      <c r="A204" s="13" t="n"/>
      <c r="B204" s="13" t="n"/>
      <c r="C204" s="13" t="n"/>
      <c r="D204" s="13" t="n"/>
      <c r="E204" s="21">
        <f>IF(A204="","",IFERROR(INDEX(Jobs!$D$5:$D$104,MATCH(A204,Jobs!$A$5:$A$104,0)),""))</f>
        <v/>
      </c>
      <c r="F204" s="23" t="n"/>
      <c r="G204" s="23" t="n"/>
      <c r="H204" s="15">
        <f>IF(OR(A204="",E204=""),0,F204+E204*G204/60)</f>
        <v/>
      </c>
      <c r="I204" s="13" t="n"/>
      <c r="J204" s="24">
        <f>IF(A204="","",IFERROR(INDEX(Jobs!$E$5:$E$104,MATCH(A204,Jobs!$A$5:$A$104,0)),""))</f>
        <v/>
      </c>
      <c r="K204" s="21">
        <f>IF(A204="","",IFERROR(INDEX(Jobs!$L$5:$L$104,MATCH(A204,Jobs!$A$5:$A$104,0)),""))</f>
        <v/>
      </c>
      <c r="L204" s="21">
        <f>IF(A204="","",A204&amp;"-"&amp;B204)</f>
        <v/>
      </c>
    </row>
    <row r="205">
      <c r="A205" s="13" t="n"/>
      <c r="B205" s="13" t="n"/>
      <c r="C205" s="13" t="n"/>
      <c r="D205" s="13" t="n"/>
      <c r="E205" s="21">
        <f>IF(A205="","",IFERROR(INDEX(Jobs!$D$5:$D$104,MATCH(A205,Jobs!$A$5:$A$104,0)),""))</f>
        <v/>
      </c>
      <c r="F205" s="23" t="n"/>
      <c r="G205" s="23" t="n"/>
      <c r="H205" s="15">
        <f>IF(OR(A205="",E205=""),0,F205+E205*G205/60)</f>
        <v/>
      </c>
      <c r="I205" s="13" t="n"/>
      <c r="J205" s="24">
        <f>IF(A205="","",IFERROR(INDEX(Jobs!$E$5:$E$104,MATCH(A205,Jobs!$A$5:$A$104,0)),""))</f>
        <v/>
      </c>
      <c r="K205" s="21">
        <f>IF(A205="","",IFERROR(INDEX(Jobs!$L$5:$L$104,MATCH(A205,Jobs!$A$5:$A$104,0)),""))</f>
        <v/>
      </c>
      <c r="L205" s="21">
        <f>IF(A205="","",A205&amp;"-"&amp;B205)</f>
        <v/>
      </c>
    </row>
    <row r="206">
      <c r="A206" s="13" t="n"/>
      <c r="B206" s="13" t="n"/>
      <c r="C206" s="13" t="n"/>
      <c r="D206" s="13" t="n"/>
      <c r="E206" s="21">
        <f>IF(A206="","",IFERROR(INDEX(Jobs!$D$5:$D$104,MATCH(A206,Jobs!$A$5:$A$104,0)),""))</f>
        <v/>
      </c>
      <c r="F206" s="23" t="n"/>
      <c r="G206" s="23" t="n"/>
      <c r="H206" s="15">
        <f>IF(OR(A206="",E206=""),0,F206+E206*G206/60)</f>
        <v/>
      </c>
      <c r="I206" s="13" t="n"/>
      <c r="J206" s="24">
        <f>IF(A206="","",IFERROR(INDEX(Jobs!$E$5:$E$104,MATCH(A206,Jobs!$A$5:$A$104,0)),""))</f>
        <v/>
      </c>
      <c r="K206" s="21">
        <f>IF(A206="","",IFERROR(INDEX(Jobs!$L$5:$L$104,MATCH(A206,Jobs!$A$5:$A$104,0)),""))</f>
        <v/>
      </c>
      <c r="L206" s="21">
        <f>IF(A206="","",A206&amp;"-"&amp;B206)</f>
        <v/>
      </c>
    </row>
    <row r="207">
      <c r="A207" s="13" t="n"/>
      <c r="B207" s="13" t="n"/>
      <c r="C207" s="13" t="n"/>
      <c r="D207" s="13" t="n"/>
      <c r="E207" s="21">
        <f>IF(A207="","",IFERROR(INDEX(Jobs!$D$5:$D$104,MATCH(A207,Jobs!$A$5:$A$104,0)),""))</f>
        <v/>
      </c>
      <c r="F207" s="23" t="n"/>
      <c r="G207" s="23" t="n"/>
      <c r="H207" s="15">
        <f>IF(OR(A207="",E207=""),0,F207+E207*G207/60)</f>
        <v/>
      </c>
      <c r="I207" s="13" t="n"/>
      <c r="J207" s="24">
        <f>IF(A207="","",IFERROR(INDEX(Jobs!$E$5:$E$104,MATCH(A207,Jobs!$A$5:$A$104,0)),""))</f>
        <v/>
      </c>
      <c r="K207" s="21">
        <f>IF(A207="","",IFERROR(INDEX(Jobs!$L$5:$L$104,MATCH(A207,Jobs!$A$5:$A$104,0)),""))</f>
        <v/>
      </c>
      <c r="L207" s="21">
        <f>IF(A207="","",A207&amp;"-"&amp;B207)</f>
        <v/>
      </c>
    </row>
    <row r="208">
      <c r="A208" s="13" t="n"/>
      <c r="B208" s="13" t="n"/>
      <c r="C208" s="13" t="n"/>
      <c r="D208" s="13" t="n"/>
      <c r="E208" s="21">
        <f>IF(A208="","",IFERROR(INDEX(Jobs!$D$5:$D$104,MATCH(A208,Jobs!$A$5:$A$104,0)),""))</f>
        <v/>
      </c>
      <c r="F208" s="23" t="n"/>
      <c r="G208" s="23" t="n"/>
      <c r="H208" s="15">
        <f>IF(OR(A208="",E208=""),0,F208+E208*G208/60)</f>
        <v/>
      </c>
      <c r="I208" s="13" t="n"/>
      <c r="J208" s="24">
        <f>IF(A208="","",IFERROR(INDEX(Jobs!$E$5:$E$104,MATCH(A208,Jobs!$A$5:$A$104,0)),""))</f>
        <v/>
      </c>
      <c r="K208" s="21">
        <f>IF(A208="","",IFERROR(INDEX(Jobs!$L$5:$L$104,MATCH(A208,Jobs!$A$5:$A$104,0)),""))</f>
        <v/>
      </c>
      <c r="L208" s="21">
        <f>IF(A208="","",A208&amp;"-"&amp;B208)</f>
        <v/>
      </c>
    </row>
    <row r="209">
      <c r="A209" s="13" t="n"/>
      <c r="B209" s="13" t="n"/>
      <c r="C209" s="13" t="n"/>
      <c r="D209" s="13" t="n"/>
      <c r="E209" s="21">
        <f>IF(A209="","",IFERROR(INDEX(Jobs!$D$5:$D$104,MATCH(A209,Jobs!$A$5:$A$104,0)),""))</f>
        <v/>
      </c>
      <c r="F209" s="23" t="n"/>
      <c r="G209" s="23" t="n"/>
      <c r="H209" s="15">
        <f>IF(OR(A209="",E209=""),0,F209+E209*G209/60)</f>
        <v/>
      </c>
      <c r="I209" s="13" t="n"/>
      <c r="J209" s="24">
        <f>IF(A209="","",IFERROR(INDEX(Jobs!$E$5:$E$104,MATCH(A209,Jobs!$A$5:$A$104,0)),""))</f>
        <v/>
      </c>
      <c r="K209" s="21">
        <f>IF(A209="","",IFERROR(INDEX(Jobs!$L$5:$L$104,MATCH(A209,Jobs!$A$5:$A$104,0)),""))</f>
        <v/>
      </c>
      <c r="L209" s="21">
        <f>IF(A209="","",A209&amp;"-"&amp;B209)</f>
        <v/>
      </c>
    </row>
    <row r="210">
      <c r="A210" s="13" t="n"/>
      <c r="B210" s="13" t="n"/>
      <c r="C210" s="13" t="n"/>
      <c r="D210" s="13" t="n"/>
      <c r="E210" s="21">
        <f>IF(A210="","",IFERROR(INDEX(Jobs!$D$5:$D$104,MATCH(A210,Jobs!$A$5:$A$104,0)),""))</f>
        <v/>
      </c>
      <c r="F210" s="23" t="n"/>
      <c r="G210" s="23" t="n"/>
      <c r="H210" s="15">
        <f>IF(OR(A210="",E210=""),0,F210+E210*G210/60)</f>
        <v/>
      </c>
      <c r="I210" s="13" t="n"/>
      <c r="J210" s="24">
        <f>IF(A210="","",IFERROR(INDEX(Jobs!$E$5:$E$104,MATCH(A210,Jobs!$A$5:$A$104,0)),""))</f>
        <v/>
      </c>
      <c r="K210" s="21">
        <f>IF(A210="","",IFERROR(INDEX(Jobs!$L$5:$L$104,MATCH(A210,Jobs!$A$5:$A$104,0)),""))</f>
        <v/>
      </c>
      <c r="L210" s="21">
        <f>IF(A210="","",A210&amp;"-"&amp;B210)</f>
        <v/>
      </c>
    </row>
    <row r="211">
      <c r="A211" s="13" t="n"/>
      <c r="B211" s="13" t="n"/>
      <c r="C211" s="13" t="n"/>
      <c r="D211" s="13" t="n"/>
      <c r="E211" s="21">
        <f>IF(A211="","",IFERROR(INDEX(Jobs!$D$5:$D$104,MATCH(A211,Jobs!$A$5:$A$104,0)),""))</f>
        <v/>
      </c>
      <c r="F211" s="23" t="n"/>
      <c r="G211" s="23" t="n"/>
      <c r="H211" s="15">
        <f>IF(OR(A211="",E211=""),0,F211+E211*G211/60)</f>
        <v/>
      </c>
      <c r="I211" s="13" t="n"/>
      <c r="J211" s="24">
        <f>IF(A211="","",IFERROR(INDEX(Jobs!$E$5:$E$104,MATCH(A211,Jobs!$A$5:$A$104,0)),""))</f>
        <v/>
      </c>
      <c r="K211" s="21">
        <f>IF(A211="","",IFERROR(INDEX(Jobs!$L$5:$L$104,MATCH(A211,Jobs!$A$5:$A$104,0)),""))</f>
        <v/>
      </c>
      <c r="L211" s="21">
        <f>IF(A211="","",A211&amp;"-"&amp;B211)</f>
        <v/>
      </c>
    </row>
    <row r="212">
      <c r="A212" s="13" t="n"/>
      <c r="B212" s="13" t="n"/>
      <c r="C212" s="13" t="n"/>
      <c r="D212" s="13" t="n"/>
      <c r="E212" s="21">
        <f>IF(A212="","",IFERROR(INDEX(Jobs!$D$5:$D$104,MATCH(A212,Jobs!$A$5:$A$104,0)),""))</f>
        <v/>
      </c>
      <c r="F212" s="23" t="n"/>
      <c r="G212" s="23" t="n"/>
      <c r="H212" s="15">
        <f>IF(OR(A212="",E212=""),0,F212+E212*G212/60)</f>
        <v/>
      </c>
      <c r="I212" s="13" t="n"/>
      <c r="J212" s="24">
        <f>IF(A212="","",IFERROR(INDEX(Jobs!$E$5:$E$104,MATCH(A212,Jobs!$A$5:$A$104,0)),""))</f>
        <v/>
      </c>
      <c r="K212" s="21">
        <f>IF(A212="","",IFERROR(INDEX(Jobs!$L$5:$L$104,MATCH(A212,Jobs!$A$5:$A$104,0)),""))</f>
        <v/>
      </c>
      <c r="L212" s="21">
        <f>IF(A212="","",A212&amp;"-"&amp;B212)</f>
        <v/>
      </c>
    </row>
    <row r="213">
      <c r="A213" s="13" t="n"/>
      <c r="B213" s="13" t="n"/>
      <c r="C213" s="13" t="n"/>
      <c r="D213" s="13" t="n"/>
      <c r="E213" s="21">
        <f>IF(A213="","",IFERROR(INDEX(Jobs!$D$5:$D$104,MATCH(A213,Jobs!$A$5:$A$104,0)),""))</f>
        <v/>
      </c>
      <c r="F213" s="23" t="n"/>
      <c r="G213" s="23" t="n"/>
      <c r="H213" s="15">
        <f>IF(OR(A213="",E213=""),0,F213+E213*G213/60)</f>
        <v/>
      </c>
      <c r="I213" s="13" t="n"/>
      <c r="J213" s="24">
        <f>IF(A213="","",IFERROR(INDEX(Jobs!$E$5:$E$104,MATCH(A213,Jobs!$A$5:$A$104,0)),""))</f>
        <v/>
      </c>
      <c r="K213" s="21">
        <f>IF(A213="","",IFERROR(INDEX(Jobs!$L$5:$L$104,MATCH(A213,Jobs!$A$5:$A$104,0)),""))</f>
        <v/>
      </c>
      <c r="L213" s="21">
        <f>IF(A213="","",A213&amp;"-"&amp;B213)</f>
        <v/>
      </c>
    </row>
    <row r="214">
      <c r="A214" s="13" t="n"/>
      <c r="B214" s="13" t="n"/>
      <c r="C214" s="13" t="n"/>
      <c r="D214" s="13" t="n"/>
      <c r="E214" s="21">
        <f>IF(A214="","",IFERROR(INDEX(Jobs!$D$5:$D$104,MATCH(A214,Jobs!$A$5:$A$104,0)),""))</f>
        <v/>
      </c>
      <c r="F214" s="23" t="n"/>
      <c r="G214" s="23" t="n"/>
      <c r="H214" s="15">
        <f>IF(OR(A214="",E214=""),0,F214+E214*G214/60)</f>
        <v/>
      </c>
      <c r="I214" s="13" t="n"/>
      <c r="J214" s="24">
        <f>IF(A214="","",IFERROR(INDEX(Jobs!$E$5:$E$104,MATCH(A214,Jobs!$A$5:$A$104,0)),""))</f>
        <v/>
      </c>
      <c r="K214" s="21">
        <f>IF(A214="","",IFERROR(INDEX(Jobs!$L$5:$L$104,MATCH(A214,Jobs!$A$5:$A$104,0)),""))</f>
        <v/>
      </c>
      <c r="L214" s="21">
        <f>IF(A214="","",A214&amp;"-"&amp;B214)</f>
        <v/>
      </c>
    </row>
    <row r="215">
      <c r="A215" s="13" t="n"/>
      <c r="B215" s="13" t="n"/>
      <c r="C215" s="13" t="n"/>
      <c r="D215" s="13" t="n"/>
      <c r="E215" s="21">
        <f>IF(A215="","",IFERROR(INDEX(Jobs!$D$5:$D$104,MATCH(A215,Jobs!$A$5:$A$104,0)),""))</f>
        <v/>
      </c>
      <c r="F215" s="23" t="n"/>
      <c r="G215" s="23" t="n"/>
      <c r="H215" s="15">
        <f>IF(OR(A215="",E215=""),0,F215+E215*G215/60)</f>
        <v/>
      </c>
      <c r="I215" s="13" t="n"/>
      <c r="J215" s="24">
        <f>IF(A215="","",IFERROR(INDEX(Jobs!$E$5:$E$104,MATCH(A215,Jobs!$A$5:$A$104,0)),""))</f>
        <v/>
      </c>
      <c r="K215" s="21">
        <f>IF(A215="","",IFERROR(INDEX(Jobs!$L$5:$L$104,MATCH(A215,Jobs!$A$5:$A$104,0)),""))</f>
        <v/>
      </c>
      <c r="L215" s="21">
        <f>IF(A215="","",A215&amp;"-"&amp;B215)</f>
        <v/>
      </c>
    </row>
    <row r="216">
      <c r="A216" s="13" t="n"/>
      <c r="B216" s="13" t="n"/>
      <c r="C216" s="13" t="n"/>
      <c r="D216" s="13" t="n"/>
      <c r="E216" s="21">
        <f>IF(A216="","",IFERROR(INDEX(Jobs!$D$5:$D$104,MATCH(A216,Jobs!$A$5:$A$104,0)),""))</f>
        <v/>
      </c>
      <c r="F216" s="23" t="n"/>
      <c r="G216" s="23" t="n"/>
      <c r="H216" s="15">
        <f>IF(OR(A216="",E216=""),0,F216+E216*G216/60)</f>
        <v/>
      </c>
      <c r="I216" s="13" t="n"/>
      <c r="J216" s="24">
        <f>IF(A216="","",IFERROR(INDEX(Jobs!$E$5:$E$104,MATCH(A216,Jobs!$A$5:$A$104,0)),""))</f>
        <v/>
      </c>
      <c r="K216" s="21">
        <f>IF(A216="","",IFERROR(INDEX(Jobs!$L$5:$L$104,MATCH(A216,Jobs!$A$5:$A$104,0)),""))</f>
        <v/>
      </c>
      <c r="L216" s="21">
        <f>IF(A216="","",A216&amp;"-"&amp;B216)</f>
        <v/>
      </c>
    </row>
    <row r="217">
      <c r="A217" s="13" t="n"/>
      <c r="B217" s="13" t="n"/>
      <c r="C217" s="13" t="n"/>
      <c r="D217" s="13" t="n"/>
      <c r="E217" s="21">
        <f>IF(A217="","",IFERROR(INDEX(Jobs!$D$5:$D$104,MATCH(A217,Jobs!$A$5:$A$104,0)),""))</f>
        <v/>
      </c>
      <c r="F217" s="23" t="n"/>
      <c r="G217" s="23" t="n"/>
      <c r="H217" s="15">
        <f>IF(OR(A217="",E217=""),0,F217+E217*G217/60)</f>
        <v/>
      </c>
      <c r="I217" s="13" t="n"/>
      <c r="J217" s="24">
        <f>IF(A217="","",IFERROR(INDEX(Jobs!$E$5:$E$104,MATCH(A217,Jobs!$A$5:$A$104,0)),""))</f>
        <v/>
      </c>
      <c r="K217" s="21">
        <f>IF(A217="","",IFERROR(INDEX(Jobs!$L$5:$L$104,MATCH(A217,Jobs!$A$5:$A$104,0)),""))</f>
        <v/>
      </c>
      <c r="L217" s="21">
        <f>IF(A217="","",A217&amp;"-"&amp;B217)</f>
        <v/>
      </c>
    </row>
    <row r="218">
      <c r="A218" s="13" t="n"/>
      <c r="B218" s="13" t="n"/>
      <c r="C218" s="13" t="n"/>
      <c r="D218" s="13" t="n"/>
      <c r="E218" s="21">
        <f>IF(A218="","",IFERROR(INDEX(Jobs!$D$5:$D$104,MATCH(A218,Jobs!$A$5:$A$104,0)),""))</f>
        <v/>
      </c>
      <c r="F218" s="23" t="n"/>
      <c r="G218" s="23" t="n"/>
      <c r="H218" s="15">
        <f>IF(OR(A218="",E218=""),0,F218+E218*G218/60)</f>
        <v/>
      </c>
      <c r="I218" s="13" t="n"/>
      <c r="J218" s="24">
        <f>IF(A218="","",IFERROR(INDEX(Jobs!$E$5:$E$104,MATCH(A218,Jobs!$A$5:$A$104,0)),""))</f>
        <v/>
      </c>
      <c r="K218" s="21">
        <f>IF(A218="","",IFERROR(INDEX(Jobs!$L$5:$L$104,MATCH(A218,Jobs!$A$5:$A$104,0)),""))</f>
        <v/>
      </c>
      <c r="L218" s="21">
        <f>IF(A218="","",A218&amp;"-"&amp;B218)</f>
        <v/>
      </c>
    </row>
    <row r="219">
      <c r="A219" s="13" t="n"/>
      <c r="B219" s="13" t="n"/>
      <c r="C219" s="13" t="n"/>
      <c r="D219" s="13" t="n"/>
      <c r="E219" s="21">
        <f>IF(A219="","",IFERROR(INDEX(Jobs!$D$5:$D$104,MATCH(A219,Jobs!$A$5:$A$104,0)),""))</f>
        <v/>
      </c>
      <c r="F219" s="23" t="n"/>
      <c r="G219" s="23" t="n"/>
      <c r="H219" s="15">
        <f>IF(OR(A219="",E219=""),0,F219+E219*G219/60)</f>
        <v/>
      </c>
      <c r="I219" s="13" t="n"/>
      <c r="J219" s="24">
        <f>IF(A219="","",IFERROR(INDEX(Jobs!$E$5:$E$104,MATCH(A219,Jobs!$A$5:$A$104,0)),""))</f>
        <v/>
      </c>
      <c r="K219" s="21">
        <f>IF(A219="","",IFERROR(INDEX(Jobs!$L$5:$L$104,MATCH(A219,Jobs!$A$5:$A$104,0)),""))</f>
        <v/>
      </c>
      <c r="L219" s="21">
        <f>IF(A219="","",A219&amp;"-"&amp;B219)</f>
        <v/>
      </c>
    </row>
    <row r="220">
      <c r="A220" s="13" t="n"/>
      <c r="B220" s="13" t="n"/>
      <c r="C220" s="13" t="n"/>
      <c r="D220" s="13" t="n"/>
      <c r="E220" s="21">
        <f>IF(A220="","",IFERROR(INDEX(Jobs!$D$5:$D$104,MATCH(A220,Jobs!$A$5:$A$104,0)),""))</f>
        <v/>
      </c>
      <c r="F220" s="23" t="n"/>
      <c r="G220" s="23" t="n"/>
      <c r="H220" s="15">
        <f>IF(OR(A220="",E220=""),0,F220+E220*G220/60)</f>
        <v/>
      </c>
      <c r="I220" s="13" t="n"/>
      <c r="J220" s="24">
        <f>IF(A220="","",IFERROR(INDEX(Jobs!$E$5:$E$104,MATCH(A220,Jobs!$A$5:$A$104,0)),""))</f>
        <v/>
      </c>
      <c r="K220" s="21">
        <f>IF(A220="","",IFERROR(INDEX(Jobs!$L$5:$L$104,MATCH(A220,Jobs!$A$5:$A$104,0)),""))</f>
        <v/>
      </c>
      <c r="L220" s="21">
        <f>IF(A220="","",A220&amp;"-"&amp;B220)</f>
        <v/>
      </c>
    </row>
    <row r="221">
      <c r="A221" s="13" t="n"/>
      <c r="B221" s="13" t="n"/>
      <c r="C221" s="13" t="n"/>
      <c r="D221" s="13" t="n"/>
      <c r="E221" s="21">
        <f>IF(A221="","",IFERROR(INDEX(Jobs!$D$5:$D$104,MATCH(A221,Jobs!$A$5:$A$104,0)),""))</f>
        <v/>
      </c>
      <c r="F221" s="23" t="n"/>
      <c r="G221" s="23" t="n"/>
      <c r="H221" s="15">
        <f>IF(OR(A221="",E221=""),0,F221+E221*G221/60)</f>
        <v/>
      </c>
      <c r="I221" s="13" t="n"/>
      <c r="J221" s="24">
        <f>IF(A221="","",IFERROR(INDEX(Jobs!$E$5:$E$104,MATCH(A221,Jobs!$A$5:$A$104,0)),""))</f>
        <v/>
      </c>
      <c r="K221" s="21">
        <f>IF(A221="","",IFERROR(INDEX(Jobs!$L$5:$L$104,MATCH(A221,Jobs!$A$5:$A$104,0)),""))</f>
        <v/>
      </c>
      <c r="L221" s="21">
        <f>IF(A221="","",A221&amp;"-"&amp;B221)</f>
        <v/>
      </c>
    </row>
    <row r="222">
      <c r="A222" s="13" t="n"/>
      <c r="B222" s="13" t="n"/>
      <c r="C222" s="13" t="n"/>
      <c r="D222" s="13" t="n"/>
      <c r="E222" s="21">
        <f>IF(A222="","",IFERROR(INDEX(Jobs!$D$5:$D$104,MATCH(A222,Jobs!$A$5:$A$104,0)),""))</f>
        <v/>
      </c>
      <c r="F222" s="23" t="n"/>
      <c r="G222" s="23" t="n"/>
      <c r="H222" s="15">
        <f>IF(OR(A222="",E222=""),0,F222+E222*G222/60)</f>
        <v/>
      </c>
      <c r="I222" s="13" t="n"/>
      <c r="J222" s="24">
        <f>IF(A222="","",IFERROR(INDEX(Jobs!$E$5:$E$104,MATCH(A222,Jobs!$A$5:$A$104,0)),""))</f>
        <v/>
      </c>
      <c r="K222" s="21">
        <f>IF(A222="","",IFERROR(INDEX(Jobs!$L$5:$L$104,MATCH(A222,Jobs!$A$5:$A$104,0)),""))</f>
        <v/>
      </c>
      <c r="L222" s="21">
        <f>IF(A222="","",A222&amp;"-"&amp;B222)</f>
        <v/>
      </c>
    </row>
    <row r="223">
      <c r="A223" s="13" t="n"/>
      <c r="B223" s="13" t="n"/>
      <c r="C223" s="13" t="n"/>
      <c r="D223" s="13" t="n"/>
      <c r="E223" s="21">
        <f>IF(A223="","",IFERROR(INDEX(Jobs!$D$5:$D$104,MATCH(A223,Jobs!$A$5:$A$104,0)),""))</f>
        <v/>
      </c>
      <c r="F223" s="23" t="n"/>
      <c r="G223" s="23" t="n"/>
      <c r="H223" s="15">
        <f>IF(OR(A223="",E223=""),0,F223+E223*G223/60)</f>
        <v/>
      </c>
      <c r="I223" s="13" t="n"/>
      <c r="J223" s="24">
        <f>IF(A223="","",IFERROR(INDEX(Jobs!$E$5:$E$104,MATCH(A223,Jobs!$A$5:$A$104,0)),""))</f>
        <v/>
      </c>
      <c r="K223" s="21">
        <f>IF(A223="","",IFERROR(INDEX(Jobs!$L$5:$L$104,MATCH(A223,Jobs!$A$5:$A$104,0)),""))</f>
        <v/>
      </c>
      <c r="L223" s="21">
        <f>IF(A223="","",A223&amp;"-"&amp;B223)</f>
        <v/>
      </c>
    </row>
    <row r="224">
      <c r="A224" s="13" t="n"/>
      <c r="B224" s="13" t="n"/>
      <c r="C224" s="13" t="n"/>
      <c r="D224" s="13" t="n"/>
      <c r="E224" s="21">
        <f>IF(A224="","",IFERROR(INDEX(Jobs!$D$5:$D$104,MATCH(A224,Jobs!$A$5:$A$104,0)),""))</f>
        <v/>
      </c>
      <c r="F224" s="23" t="n"/>
      <c r="G224" s="23" t="n"/>
      <c r="H224" s="15">
        <f>IF(OR(A224="",E224=""),0,F224+E224*G224/60)</f>
        <v/>
      </c>
      <c r="I224" s="13" t="n"/>
      <c r="J224" s="24">
        <f>IF(A224="","",IFERROR(INDEX(Jobs!$E$5:$E$104,MATCH(A224,Jobs!$A$5:$A$104,0)),""))</f>
        <v/>
      </c>
      <c r="K224" s="21">
        <f>IF(A224="","",IFERROR(INDEX(Jobs!$L$5:$L$104,MATCH(A224,Jobs!$A$5:$A$104,0)),""))</f>
        <v/>
      </c>
      <c r="L224" s="21">
        <f>IF(A224="","",A224&amp;"-"&amp;B224)</f>
        <v/>
      </c>
    </row>
    <row r="225">
      <c r="A225" s="13" t="n"/>
      <c r="B225" s="13" t="n"/>
      <c r="C225" s="13" t="n"/>
      <c r="D225" s="13" t="n"/>
      <c r="E225" s="21">
        <f>IF(A225="","",IFERROR(INDEX(Jobs!$D$5:$D$104,MATCH(A225,Jobs!$A$5:$A$104,0)),""))</f>
        <v/>
      </c>
      <c r="F225" s="23" t="n"/>
      <c r="G225" s="23" t="n"/>
      <c r="H225" s="15">
        <f>IF(OR(A225="",E225=""),0,F225+E225*G225/60)</f>
        <v/>
      </c>
      <c r="I225" s="13" t="n"/>
      <c r="J225" s="24">
        <f>IF(A225="","",IFERROR(INDEX(Jobs!$E$5:$E$104,MATCH(A225,Jobs!$A$5:$A$104,0)),""))</f>
        <v/>
      </c>
      <c r="K225" s="21">
        <f>IF(A225="","",IFERROR(INDEX(Jobs!$L$5:$L$104,MATCH(A225,Jobs!$A$5:$A$104,0)),""))</f>
        <v/>
      </c>
      <c r="L225" s="21">
        <f>IF(A225="","",A225&amp;"-"&amp;B225)</f>
        <v/>
      </c>
    </row>
    <row r="226">
      <c r="A226" s="13" t="n"/>
      <c r="B226" s="13" t="n"/>
      <c r="C226" s="13" t="n"/>
      <c r="D226" s="13" t="n"/>
      <c r="E226" s="21">
        <f>IF(A226="","",IFERROR(INDEX(Jobs!$D$5:$D$104,MATCH(A226,Jobs!$A$5:$A$104,0)),""))</f>
        <v/>
      </c>
      <c r="F226" s="23" t="n"/>
      <c r="G226" s="23" t="n"/>
      <c r="H226" s="15">
        <f>IF(OR(A226="",E226=""),0,F226+E226*G226/60)</f>
        <v/>
      </c>
      <c r="I226" s="13" t="n"/>
      <c r="J226" s="24">
        <f>IF(A226="","",IFERROR(INDEX(Jobs!$E$5:$E$104,MATCH(A226,Jobs!$A$5:$A$104,0)),""))</f>
        <v/>
      </c>
      <c r="K226" s="21">
        <f>IF(A226="","",IFERROR(INDEX(Jobs!$L$5:$L$104,MATCH(A226,Jobs!$A$5:$A$104,0)),""))</f>
        <v/>
      </c>
      <c r="L226" s="21">
        <f>IF(A226="","",A226&amp;"-"&amp;B226)</f>
        <v/>
      </c>
    </row>
    <row r="227">
      <c r="A227" s="13" t="n"/>
      <c r="B227" s="13" t="n"/>
      <c r="C227" s="13" t="n"/>
      <c r="D227" s="13" t="n"/>
      <c r="E227" s="21">
        <f>IF(A227="","",IFERROR(INDEX(Jobs!$D$5:$D$104,MATCH(A227,Jobs!$A$5:$A$104,0)),""))</f>
        <v/>
      </c>
      <c r="F227" s="23" t="n"/>
      <c r="G227" s="23" t="n"/>
      <c r="H227" s="15">
        <f>IF(OR(A227="",E227=""),0,F227+E227*G227/60)</f>
        <v/>
      </c>
      <c r="I227" s="13" t="n"/>
      <c r="J227" s="24">
        <f>IF(A227="","",IFERROR(INDEX(Jobs!$E$5:$E$104,MATCH(A227,Jobs!$A$5:$A$104,0)),""))</f>
        <v/>
      </c>
      <c r="K227" s="21">
        <f>IF(A227="","",IFERROR(INDEX(Jobs!$L$5:$L$104,MATCH(A227,Jobs!$A$5:$A$104,0)),""))</f>
        <v/>
      </c>
      <c r="L227" s="21">
        <f>IF(A227="","",A227&amp;"-"&amp;B227)</f>
        <v/>
      </c>
    </row>
    <row r="228">
      <c r="A228" s="13" t="n"/>
      <c r="B228" s="13" t="n"/>
      <c r="C228" s="13" t="n"/>
      <c r="D228" s="13" t="n"/>
      <c r="E228" s="21">
        <f>IF(A228="","",IFERROR(INDEX(Jobs!$D$5:$D$104,MATCH(A228,Jobs!$A$5:$A$104,0)),""))</f>
        <v/>
      </c>
      <c r="F228" s="23" t="n"/>
      <c r="G228" s="23" t="n"/>
      <c r="H228" s="15">
        <f>IF(OR(A228="",E228=""),0,F228+E228*G228/60)</f>
        <v/>
      </c>
      <c r="I228" s="13" t="n"/>
      <c r="J228" s="24">
        <f>IF(A228="","",IFERROR(INDEX(Jobs!$E$5:$E$104,MATCH(A228,Jobs!$A$5:$A$104,0)),""))</f>
        <v/>
      </c>
      <c r="K228" s="21">
        <f>IF(A228="","",IFERROR(INDEX(Jobs!$L$5:$L$104,MATCH(A228,Jobs!$A$5:$A$104,0)),""))</f>
        <v/>
      </c>
      <c r="L228" s="21">
        <f>IF(A228="","",A228&amp;"-"&amp;B228)</f>
        <v/>
      </c>
    </row>
    <row r="229">
      <c r="A229" s="13" t="n"/>
      <c r="B229" s="13" t="n"/>
      <c r="C229" s="13" t="n"/>
      <c r="D229" s="13" t="n"/>
      <c r="E229" s="21">
        <f>IF(A229="","",IFERROR(INDEX(Jobs!$D$5:$D$104,MATCH(A229,Jobs!$A$5:$A$104,0)),""))</f>
        <v/>
      </c>
      <c r="F229" s="23" t="n"/>
      <c r="G229" s="23" t="n"/>
      <c r="H229" s="15">
        <f>IF(OR(A229="",E229=""),0,F229+E229*G229/60)</f>
        <v/>
      </c>
      <c r="I229" s="13" t="n"/>
      <c r="J229" s="24">
        <f>IF(A229="","",IFERROR(INDEX(Jobs!$E$5:$E$104,MATCH(A229,Jobs!$A$5:$A$104,0)),""))</f>
        <v/>
      </c>
      <c r="K229" s="21">
        <f>IF(A229="","",IFERROR(INDEX(Jobs!$L$5:$L$104,MATCH(A229,Jobs!$A$5:$A$104,0)),""))</f>
        <v/>
      </c>
      <c r="L229" s="21">
        <f>IF(A229="","",A229&amp;"-"&amp;B229)</f>
        <v/>
      </c>
    </row>
    <row r="230">
      <c r="A230" s="13" t="n"/>
      <c r="B230" s="13" t="n"/>
      <c r="C230" s="13" t="n"/>
      <c r="D230" s="13" t="n"/>
      <c r="E230" s="21">
        <f>IF(A230="","",IFERROR(INDEX(Jobs!$D$5:$D$104,MATCH(A230,Jobs!$A$5:$A$104,0)),""))</f>
        <v/>
      </c>
      <c r="F230" s="23" t="n"/>
      <c r="G230" s="23" t="n"/>
      <c r="H230" s="15">
        <f>IF(OR(A230="",E230=""),0,F230+E230*G230/60)</f>
        <v/>
      </c>
      <c r="I230" s="13" t="n"/>
      <c r="J230" s="24">
        <f>IF(A230="","",IFERROR(INDEX(Jobs!$E$5:$E$104,MATCH(A230,Jobs!$A$5:$A$104,0)),""))</f>
        <v/>
      </c>
      <c r="K230" s="21">
        <f>IF(A230="","",IFERROR(INDEX(Jobs!$L$5:$L$104,MATCH(A230,Jobs!$A$5:$A$104,0)),""))</f>
        <v/>
      </c>
      <c r="L230" s="21">
        <f>IF(A230="","",A230&amp;"-"&amp;B230)</f>
        <v/>
      </c>
    </row>
    <row r="231">
      <c r="A231" s="13" t="n"/>
      <c r="B231" s="13" t="n"/>
      <c r="C231" s="13" t="n"/>
      <c r="D231" s="13" t="n"/>
      <c r="E231" s="21">
        <f>IF(A231="","",IFERROR(INDEX(Jobs!$D$5:$D$104,MATCH(A231,Jobs!$A$5:$A$104,0)),""))</f>
        <v/>
      </c>
      <c r="F231" s="23" t="n"/>
      <c r="G231" s="23" t="n"/>
      <c r="H231" s="15">
        <f>IF(OR(A231="",E231=""),0,F231+E231*G231/60)</f>
        <v/>
      </c>
      <c r="I231" s="13" t="n"/>
      <c r="J231" s="24">
        <f>IF(A231="","",IFERROR(INDEX(Jobs!$E$5:$E$104,MATCH(A231,Jobs!$A$5:$A$104,0)),""))</f>
        <v/>
      </c>
      <c r="K231" s="21">
        <f>IF(A231="","",IFERROR(INDEX(Jobs!$L$5:$L$104,MATCH(A231,Jobs!$A$5:$A$104,0)),""))</f>
        <v/>
      </c>
      <c r="L231" s="21">
        <f>IF(A231="","",A231&amp;"-"&amp;B231)</f>
        <v/>
      </c>
    </row>
    <row r="232">
      <c r="A232" s="13" t="n"/>
      <c r="B232" s="13" t="n"/>
      <c r="C232" s="13" t="n"/>
      <c r="D232" s="13" t="n"/>
      <c r="E232" s="21">
        <f>IF(A232="","",IFERROR(INDEX(Jobs!$D$5:$D$104,MATCH(A232,Jobs!$A$5:$A$104,0)),""))</f>
        <v/>
      </c>
      <c r="F232" s="23" t="n"/>
      <c r="G232" s="23" t="n"/>
      <c r="H232" s="15">
        <f>IF(OR(A232="",E232=""),0,F232+E232*G232/60)</f>
        <v/>
      </c>
      <c r="I232" s="13" t="n"/>
      <c r="J232" s="24">
        <f>IF(A232="","",IFERROR(INDEX(Jobs!$E$5:$E$104,MATCH(A232,Jobs!$A$5:$A$104,0)),""))</f>
        <v/>
      </c>
      <c r="K232" s="21">
        <f>IF(A232="","",IFERROR(INDEX(Jobs!$L$5:$L$104,MATCH(A232,Jobs!$A$5:$A$104,0)),""))</f>
        <v/>
      </c>
      <c r="L232" s="21">
        <f>IF(A232="","",A232&amp;"-"&amp;B232)</f>
        <v/>
      </c>
    </row>
    <row r="233">
      <c r="A233" s="13" t="n"/>
      <c r="B233" s="13" t="n"/>
      <c r="C233" s="13" t="n"/>
      <c r="D233" s="13" t="n"/>
      <c r="E233" s="21">
        <f>IF(A233="","",IFERROR(INDEX(Jobs!$D$5:$D$104,MATCH(A233,Jobs!$A$5:$A$104,0)),""))</f>
        <v/>
      </c>
      <c r="F233" s="23" t="n"/>
      <c r="G233" s="23" t="n"/>
      <c r="H233" s="15">
        <f>IF(OR(A233="",E233=""),0,F233+E233*G233/60)</f>
        <v/>
      </c>
      <c r="I233" s="13" t="n"/>
      <c r="J233" s="24">
        <f>IF(A233="","",IFERROR(INDEX(Jobs!$E$5:$E$104,MATCH(A233,Jobs!$A$5:$A$104,0)),""))</f>
        <v/>
      </c>
      <c r="K233" s="21">
        <f>IF(A233="","",IFERROR(INDEX(Jobs!$L$5:$L$104,MATCH(A233,Jobs!$A$5:$A$104,0)),""))</f>
        <v/>
      </c>
      <c r="L233" s="21">
        <f>IF(A233="","",A233&amp;"-"&amp;B233)</f>
        <v/>
      </c>
    </row>
    <row r="234">
      <c r="A234" s="13" t="n"/>
      <c r="B234" s="13" t="n"/>
      <c r="C234" s="13" t="n"/>
      <c r="D234" s="13" t="n"/>
      <c r="E234" s="21">
        <f>IF(A234="","",IFERROR(INDEX(Jobs!$D$5:$D$104,MATCH(A234,Jobs!$A$5:$A$104,0)),""))</f>
        <v/>
      </c>
      <c r="F234" s="23" t="n"/>
      <c r="G234" s="23" t="n"/>
      <c r="H234" s="15">
        <f>IF(OR(A234="",E234=""),0,F234+E234*G234/60)</f>
        <v/>
      </c>
      <c r="I234" s="13" t="n"/>
      <c r="J234" s="24">
        <f>IF(A234="","",IFERROR(INDEX(Jobs!$E$5:$E$104,MATCH(A234,Jobs!$A$5:$A$104,0)),""))</f>
        <v/>
      </c>
      <c r="K234" s="21">
        <f>IF(A234="","",IFERROR(INDEX(Jobs!$L$5:$L$104,MATCH(A234,Jobs!$A$5:$A$104,0)),""))</f>
        <v/>
      </c>
      <c r="L234" s="21">
        <f>IF(A234="","",A234&amp;"-"&amp;B234)</f>
        <v/>
      </c>
    </row>
    <row r="235">
      <c r="A235" s="13" t="n"/>
      <c r="B235" s="13" t="n"/>
      <c r="C235" s="13" t="n"/>
      <c r="D235" s="13" t="n"/>
      <c r="E235" s="21">
        <f>IF(A235="","",IFERROR(INDEX(Jobs!$D$5:$D$104,MATCH(A235,Jobs!$A$5:$A$104,0)),""))</f>
        <v/>
      </c>
      <c r="F235" s="23" t="n"/>
      <c r="G235" s="23" t="n"/>
      <c r="H235" s="15">
        <f>IF(OR(A235="",E235=""),0,F235+E235*G235/60)</f>
        <v/>
      </c>
      <c r="I235" s="13" t="n"/>
      <c r="J235" s="24">
        <f>IF(A235="","",IFERROR(INDEX(Jobs!$E$5:$E$104,MATCH(A235,Jobs!$A$5:$A$104,0)),""))</f>
        <v/>
      </c>
      <c r="K235" s="21">
        <f>IF(A235="","",IFERROR(INDEX(Jobs!$L$5:$L$104,MATCH(A235,Jobs!$A$5:$A$104,0)),""))</f>
        <v/>
      </c>
      <c r="L235" s="21">
        <f>IF(A235="","",A235&amp;"-"&amp;B235)</f>
        <v/>
      </c>
    </row>
    <row r="236">
      <c r="A236" s="13" t="n"/>
      <c r="B236" s="13" t="n"/>
      <c r="C236" s="13" t="n"/>
      <c r="D236" s="13" t="n"/>
      <c r="E236" s="21">
        <f>IF(A236="","",IFERROR(INDEX(Jobs!$D$5:$D$104,MATCH(A236,Jobs!$A$5:$A$104,0)),""))</f>
        <v/>
      </c>
      <c r="F236" s="23" t="n"/>
      <c r="G236" s="23" t="n"/>
      <c r="H236" s="15">
        <f>IF(OR(A236="",E236=""),0,F236+E236*G236/60)</f>
        <v/>
      </c>
      <c r="I236" s="13" t="n"/>
      <c r="J236" s="24">
        <f>IF(A236="","",IFERROR(INDEX(Jobs!$E$5:$E$104,MATCH(A236,Jobs!$A$5:$A$104,0)),""))</f>
        <v/>
      </c>
      <c r="K236" s="21">
        <f>IF(A236="","",IFERROR(INDEX(Jobs!$L$5:$L$104,MATCH(A236,Jobs!$A$5:$A$104,0)),""))</f>
        <v/>
      </c>
      <c r="L236" s="21">
        <f>IF(A236="","",A236&amp;"-"&amp;B236)</f>
        <v/>
      </c>
    </row>
    <row r="237">
      <c r="A237" s="13" t="n"/>
      <c r="B237" s="13" t="n"/>
      <c r="C237" s="13" t="n"/>
      <c r="D237" s="13" t="n"/>
      <c r="E237" s="21">
        <f>IF(A237="","",IFERROR(INDEX(Jobs!$D$5:$D$104,MATCH(A237,Jobs!$A$5:$A$104,0)),""))</f>
        <v/>
      </c>
      <c r="F237" s="23" t="n"/>
      <c r="G237" s="23" t="n"/>
      <c r="H237" s="15">
        <f>IF(OR(A237="",E237=""),0,F237+E237*G237/60)</f>
        <v/>
      </c>
      <c r="I237" s="13" t="n"/>
      <c r="J237" s="24">
        <f>IF(A237="","",IFERROR(INDEX(Jobs!$E$5:$E$104,MATCH(A237,Jobs!$A$5:$A$104,0)),""))</f>
        <v/>
      </c>
      <c r="K237" s="21">
        <f>IF(A237="","",IFERROR(INDEX(Jobs!$L$5:$L$104,MATCH(A237,Jobs!$A$5:$A$104,0)),""))</f>
        <v/>
      </c>
      <c r="L237" s="21">
        <f>IF(A237="","",A237&amp;"-"&amp;B237)</f>
        <v/>
      </c>
    </row>
    <row r="238">
      <c r="A238" s="13" t="n"/>
      <c r="B238" s="13" t="n"/>
      <c r="C238" s="13" t="n"/>
      <c r="D238" s="13" t="n"/>
      <c r="E238" s="21">
        <f>IF(A238="","",IFERROR(INDEX(Jobs!$D$5:$D$104,MATCH(A238,Jobs!$A$5:$A$104,0)),""))</f>
        <v/>
      </c>
      <c r="F238" s="23" t="n"/>
      <c r="G238" s="23" t="n"/>
      <c r="H238" s="15">
        <f>IF(OR(A238="",E238=""),0,F238+E238*G238/60)</f>
        <v/>
      </c>
      <c r="I238" s="13" t="n"/>
      <c r="J238" s="24">
        <f>IF(A238="","",IFERROR(INDEX(Jobs!$E$5:$E$104,MATCH(A238,Jobs!$A$5:$A$104,0)),""))</f>
        <v/>
      </c>
      <c r="K238" s="21">
        <f>IF(A238="","",IFERROR(INDEX(Jobs!$L$5:$L$104,MATCH(A238,Jobs!$A$5:$A$104,0)),""))</f>
        <v/>
      </c>
      <c r="L238" s="21">
        <f>IF(A238="","",A238&amp;"-"&amp;B238)</f>
        <v/>
      </c>
    </row>
    <row r="239">
      <c r="A239" s="13" t="n"/>
      <c r="B239" s="13" t="n"/>
      <c r="C239" s="13" t="n"/>
      <c r="D239" s="13" t="n"/>
      <c r="E239" s="21">
        <f>IF(A239="","",IFERROR(INDEX(Jobs!$D$5:$D$104,MATCH(A239,Jobs!$A$5:$A$104,0)),""))</f>
        <v/>
      </c>
      <c r="F239" s="23" t="n"/>
      <c r="G239" s="23" t="n"/>
      <c r="H239" s="15">
        <f>IF(OR(A239="",E239=""),0,F239+E239*G239/60)</f>
        <v/>
      </c>
      <c r="I239" s="13" t="n"/>
      <c r="J239" s="24">
        <f>IF(A239="","",IFERROR(INDEX(Jobs!$E$5:$E$104,MATCH(A239,Jobs!$A$5:$A$104,0)),""))</f>
        <v/>
      </c>
      <c r="K239" s="21">
        <f>IF(A239="","",IFERROR(INDEX(Jobs!$L$5:$L$104,MATCH(A239,Jobs!$A$5:$A$104,0)),""))</f>
        <v/>
      </c>
      <c r="L239" s="21">
        <f>IF(A239="","",A239&amp;"-"&amp;B239)</f>
        <v/>
      </c>
    </row>
    <row r="240">
      <c r="A240" s="13" t="n"/>
      <c r="B240" s="13" t="n"/>
      <c r="C240" s="13" t="n"/>
      <c r="D240" s="13" t="n"/>
      <c r="E240" s="21">
        <f>IF(A240="","",IFERROR(INDEX(Jobs!$D$5:$D$104,MATCH(A240,Jobs!$A$5:$A$104,0)),""))</f>
        <v/>
      </c>
      <c r="F240" s="23" t="n"/>
      <c r="G240" s="23" t="n"/>
      <c r="H240" s="15">
        <f>IF(OR(A240="",E240=""),0,F240+E240*G240/60)</f>
        <v/>
      </c>
      <c r="I240" s="13" t="n"/>
      <c r="J240" s="24">
        <f>IF(A240="","",IFERROR(INDEX(Jobs!$E$5:$E$104,MATCH(A240,Jobs!$A$5:$A$104,0)),""))</f>
        <v/>
      </c>
      <c r="K240" s="21">
        <f>IF(A240="","",IFERROR(INDEX(Jobs!$L$5:$L$104,MATCH(A240,Jobs!$A$5:$A$104,0)),""))</f>
        <v/>
      </c>
      <c r="L240" s="21">
        <f>IF(A240="","",A240&amp;"-"&amp;B240)</f>
        <v/>
      </c>
    </row>
    <row r="241">
      <c r="A241" s="13" t="n"/>
      <c r="B241" s="13" t="n"/>
      <c r="C241" s="13" t="n"/>
      <c r="D241" s="13" t="n"/>
      <c r="E241" s="21">
        <f>IF(A241="","",IFERROR(INDEX(Jobs!$D$5:$D$104,MATCH(A241,Jobs!$A$5:$A$104,0)),""))</f>
        <v/>
      </c>
      <c r="F241" s="23" t="n"/>
      <c r="G241" s="23" t="n"/>
      <c r="H241" s="15">
        <f>IF(OR(A241="",E241=""),0,F241+E241*G241/60)</f>
        <v/>
      </c>
      <c r="I241" s="13" t="n"/>
      <c r="J241" s="24">
        <f>IF(A241="","",IFERROR(INDEX(Jobs!$E$5:$E$104,MATCH(A241,Jobs!$A$5:$A$104,0)),""))</f>
        <v/>
      </c>
      <c r="K241" s="21">
        <f>IF(A241="","",IFERROR(INDEX(Jobs!$L$5:$L$104,MATCH(A241,Jobs!$A$5:$A$104,0)),""))</f>
        <v/>
      </c>
      <c r="L241" s="21">
        <f>IF(A241="","",A241&amp;"-"&amp;B241)</f>
        <v/>
      </c>
    </row>
    <row r="242">
      <c r="A242" s="13" t="n"/>
      <c r="B242" s="13" t="n"/>
      <c r="C242" s="13" t="n"/>
      <c r="D242" s="13" t="n"/>
      <c r="E242" s="21">
        <f>IF(A242="","",IFERROR(INDEX(Jobs!$D$5:$D$104,MATCH(A242,Jobs!$A$5:$A$104,0)),""))</f>
        <v/>
      </c>
      <c r="F242" s="23" t="n"/>
      <c r="G242" s="23" t="n"/>
      <c r="H242" s="15">
        <f>IF(OR(A242="",E242=""),0,F242+E242*G242/60)</f>
        <v/>
      </c>
      <c r="I242" s="13" t="n"/>
      <c r="J242" s="24">
        <f>IF(A242="","",IFERROR(INDEX(Jobs!$E$5:$E$104,MATCH(A242,Jobs!$A$5:$A$104,0)),""))</f>
        <v/>
      </c>
      <c r="K242" s="21">
        <f>IF(A242="","",IFERROR(INDEX(Jobs!$L$5:$L$104,MATCH(A242,Jobs!$A$5:$A$104,0)),""))</f>
        <v/>
      </c>
      <c r="L242" s="21">
        <f>IF(A242="","",A242&amp;"-"&amp;B242)</f>
        <v/>
      </c>
    </row>
    <row r="243">
      <c r="A243" s="13" t="n"/>
      <c r="B243" s="13" t="n"/>
      <c r="C243" s="13" t="n"/>
      <c r="D243" s="13" t="n"/>
      <c r="E243" s="21">
        <f>IF(A243="","",IFERROR(INDEX(Jobs!$D$5:$D$104,MATCH(A243,Jobs!$A$5:$A$104,0)),""))</f>
        <v/>
      </c>
      <c r="F243" s="23" t="n"/>
      <c r="G243" s="23" t="n"/>
      <c r="H243" s="15">
        <f>IF(OR(A243="",E243=""),0,F243+E243*G243/60)</f>
        <v/>
      </c>
      <c r="I243" s="13" t="n"/>
      <c r="J243" s="24">
        <f>IF(A243="","",IFERROR(INDEX(Jobs!$E$5:$E$104,MATCH(A243,Jobs!$A$5:$A$104,0)),""))</f>
        <v/>
      </c>
      <c r="K243" s="21">
        <f>IF(A243="","",IFERROR(INDEX(Jobs!$L$5:$L$104,MATCH(A243,Jobs!$A$5:$A$104,0)),""))</f>
        <v/>
      </c>
      <c r="L243" s="21">
        <f>IF(A243="","",A243&amp;"-"&amp;B243)</f>
        <v/>
      </c>
    </row>
    <row r="244">
      <c r="A244" s="13" t="n"/>
      <c r="B244" s="13" t="n"/>
      <c r="C244" s="13" t="n"/>
      <c r="D244" s="13" t="n"/>
      <c r="E244" s="21">
        <f>IF(A244="","",IFERROR(INDEX(Jobs!$D$5:$D$104,MATCH(A244,Jobs!$A$5:$A$104,0)),""))</f>
        <v/>
      </c>
      <c r="F244" s="23" t="n"/>
      <c r="G244" s="23" t="n"/>
      <c r="H244" s="15">
        <f>IF(OR(A244="",E244=""),0,F244+E244*G244/60)</f>
        <v/>
      </c>
      <c r="I244" s="13" t="n"/>
      <c r="J244" s="24">
        <f>IF(A244="","",IFERROR(INDEX(Jobs!$E$5:$E$104,MATCH(A244,Jobs!$A$5:$A$104,0)),""))</f>
        <v/>
      </c>
      <c r="K244" s="21">
        <f>IF(A244="","",IFERROR(INDEX(Jobs!$L$5:$L$104,MATCH(A244,Jobs!$A$5:$A$104,0)),""))</f>
        <v/>
      </c>
      <c r="L244" s="21">
        <f>IF(A244="","",A244&amp;"-"&amp;B244)</f>
        <v/>
      </c>
    </row>
    <row r="245">
      <c r="A245" s="13" t="n"/>
      <c r="B245" s="13" t="n"/>
      <c r="C245" s="13" t="n"/>
      <c r="D245" s="13" t="n"/>
      <c r="E245" s="21">
        <f>IF(A245="","",IFERROR(INDEX(Jobs!$D$5:$D$104,MATCH(A245,Jobs!$A$5:$A$104,0)),""))</f>
        <v/>
      </c>
      <c r="F245" s="23" t="n"/>
      <c r="G245" s="23" t="n"/>
      <c r="H245" s="15">
        <f>IF(OR(A245="",E245=""),0,F245+E245*G245/60)</f>
        <v/>
      </c>
      <c r="I245" s="13" t="n"/>
      <c r="J245" s="24">
        <f>IF(A245="","",IFERROR(INDEX(Jobs!$E$5:$E$104,MATCH(A245,Jobs!$A$5:$A$104,0)),""))</f>
        <v/>
      </c>
      <c r="K245" s="21">
        <f>IF(A245="","",IFERROR(INDEX(Jobs!$L$5:$L$104,MATCH(A245,Jobs!$A$5:$A$104,0)),""))</f>
        <v/>
      </c>
      <c r="L245" s="21">
        <f>IF(A245="","",A245&amp;"-"&amp;B245)</f>
        <v/>
      </c>
    </row>
    <row r="246">
      <c r="A246" s="13" t="n"/>
      <c r="B246" s="13" t="n"/>
      <c r="C246" s="13" t="n"/>
      <c r="D246" s="13" t="n"/>
      <c r="E246" s="21">
        <f>IF(A246="","",IFERROR(INDEX(Jobs!$D$5:$D$104,MATCH(A246,Jobs!$A$5:$A$104,0)),""))</f>
        <v/>
      </c>
      <c r="F246" s="23" t="n"/>
      <c r="G246" s="23" t="n"/>
      <c r="H246" s="15">
        <f>IF(OR(A246="",E246=""),0,F246+E246*G246/60)</f>
        <v/>
      </c>
      <c r="I246" s="13" t="n"/>
      <c r="J246" s="24">
        <f>IF(A246="","",IFERROR(INDEX(Jobs!$E$5:$E$104,MATCH(A246,Jobs!$A$5:$A$104,0)),""))</f>
        <v/>
      </c>
      <c r="K246" s="21">
        <f>IF(A246="","",IFERROR(INDEX(Jobs!$L$5:$L$104,MATCH(A246,Jobs!$A$5:$A$104,0)),""))</f>
        <v/>
      </c>
      <c r="L246" s="21">
        <f>IF(A246="","",A246&amp;"-"&amp;B246)</f>
        <v/>
      </c>
    </row>
    <row r="247">
      <c r="A247" s="13" t="n"/>
      <c r="B247" s="13" t="n"/>
      <c r="C247" s="13" t="n"/>
      <c r="D247" s="13" t="n"/>
      <c r="E247" s="21">
        <f>IF(A247="","",IFERROR(INDEX(Jobs!$D$5:$D$104,MATCH(A247,Jobs!$A$5:$A$104,0)),""))</f>
        <v/>
      </c>
      <c r="F247" s="23" t="n"/>
      <c r="G247" s="23" t="n"/>
      <c r="H247" s="15">
        <f>IF(OR(A247="",E247=""),0,F247+E247*G247/60)</f>
        <v/>
      </c>
      <c r="I247" s="13" t="n"/>
      <c r="J247" s="24">
        <f>IF(A247="","",IFERROR(INDEX(Jobs!$E$5:$E$104,MATCH(A247,Jobs!$A$5:$A$104,0)),""))</f>
        <v/>
      </c>
      <c r="K247" s="21">
        <f>IF(A247="","",IFERROR(INDEX(Jobs!$L$5:$L$104,MATCH(A247,Jobs!$A$5:$A$104,0)),""))</f>
        <v/>
      </c>
      <c r="L247" s="21">
        <f>IF(A247="","",A247&amp;"-"&amp;B247)</f>
        <v/>
      </c>
    </row>
    <row r="248">
      <c r="A248" s="13" t="n"/>
      <c r="B248" s="13" t="n"/>
      <c r="C248" s="13" t="n"/>
      <c r="D248" s="13" t="n"/>
      <c r="E248" s="21">
        <f>IF(A248="","",IFERROR(INDEX(Jobs!$D$5:$D$104,MATCH(A248,Jobs!$A$5:$A$104,0)),""))</f>
        <v/>
      </c>
      <c r="F248" s="23" t="n"/>
      <c r="G248" s="23" t="n"/>
      <c r="H248" s="15">
        <f>IF(OR(A248="",E248=""),0,F248+E248*G248/60)</f>
        <v/>
      </c>
      <c r="I248" s="13" t="n"/>
      <c r="J248" s="24">
        <f>IF(A248="","",IFERROR(INDEX(Jobs!$E$5:$E$104,MATCH(A248,Jobs!$A$5:$A$104,0)),""))</f>
        <v/>
      </c>
      <c r="K248" s="21">
        <f>IF(A248="","",IFERROR(INDEX(Jobs!$L$5:$L$104,MATCH(A248,Jobs!$A$5:$A$104,0)),""))</f>
        <v/>
      </c>
      <c r="L248" s="21">
        <f>IF(A248="","",A248&amp;"-"&amp;B248)</f>
        <v/>
      </c>
    </row>
    <row r="249">
      <c r="A249" s="13" t="n"/>
      <c r="B249" s="13" t="n"/>
      <c r="C249" s="13" t="n"/>
      <c r="D249" s="13" t="n"/>
      <c r="E249" s="21">
        <f>IF(A249="","",IFERROR(INDEX(Jobs!$D$5:$D$104,MATCH(A249,Jobs!$A$5:$A$104,0)),""))</f>
        <v/>
      </c>
      <c r="F249" s="23" t="n"/>
      <c r="G249" s="23" t="n"/>
      <c r="H249" s="15">
        <f>IF(OR(A249="",E249=""),0,F249+E249*G249/60)</f>
        <v/>
      </c>
      <c r="I249" s="13" t="n"/>
      <c r="J249" s="24">
        <f>IF(A249="","",IFERROR(INDEX(Jobs!$E$5:$E$104,MATCH(A249,Jobs!$A$5:$A$104,0)),""))</f>
        <v/>
      </c>
      <c r="K249" s="21">
        <f>IF(A249="","",IFERROR(INDEX(Jobs!$L$5:$L$104,MATCH(A249,Jobs!$A$5:$A$104,0)),""))</f>
        <v/>
      </c>
      <c r="L249" s="21">
        <f>IF(A249="","",A249&amp;"-"&amp;B249)</f>
        <v/>
      </c>
    </row>
    <row r="250">
      <c r="A250" s="13" t="n"/>
      <c r="B250" s="13" t="n"/>
      <c r="C250" s="13" t="n"/>
      <c r="D250" s="13" t="n"/>
      <c r="E250" s="21">
        <f>IF(A250="","",IFERROR(INDEX(Jobs!$D$5:$D$104,MATCH(A250,Jobs!$A$5:$A$104,0)),""))</f>
        <v/>
      </c>
      <c r="F250" s="23" t="n"/>
      <c r="G250" s="23" t="n"/>
      <c r="H250" s="15">
        <f>IF(OR(A250="",E250=""),0,F250+E250*G250/60)</f>
        <v/>
      </c>
      <c r="I250" s="13" t="n"/>
      <c r="J250" s="24">
        <f>IF(A250="","",IFERROR(INDEX(Jobs!$E$5:$E$104,MATCH(A250,Jobs!$A$5:$A$104,0)),""))</f>
        <v/>
      </c>
      <c r="K250" s="21">
        <f>IF(A250="","",IFERROR(INDEX(Jobs!$L$5:$L$104,MATCH(A250,Jobs!$A$5:$A$104,0)),""))</f>
        <v/>
      </c>
      <c r="L250" s="21">
        <f>IF(A250="","",A250&amp;"-"&amp;B250)</f>
        <v/>
      </c>
    </row>
    <row r="251">
      <c r="A251" s="13" t="n"/>
      <c r="B251" s="13" t="n"/>
      <c r="C251" s="13" t="n"/>
      <c r="D251" s="13" t="n"/>
      <c r="E251" s="21">
        <f>IF(A251="","",IFERROR(INDEX(Jobs!$D$5:$D$104,MATCH(A251,Jobs!$A$5:$A$104,0)),""))</f>
        <v/>
      </c>
      <c r="F251" s="23" t="n"/>
      <c r="G251" s="23" t="n"/>
      <c r="H251" s="15">
        <f>IF(OR(A251="",E251=""),0,F251+E251*G251/60)</f>
        <v/>
      </c>
      <c r="I251" s="13" t="n"/>
      <c r="J251" s="24">
        <f>IF(A251="","",IFERROR(INDEX(Jobs!$E$5:$E$104,MATCH(A251,Jobs!$A$5:$A$104,0)),""))</f>
        <v/>
      </c>
      <c r="K251" s="21">
        <f>IF(A251="","",IFERROR(INDEX(Jobs!$L$5:$L$104,MATCH(A251,Jobs!$A$5:$A$104,0)),""))</f>
        <v/>
      </c>
      <c r="L251" s="21">
        <f>IF(A251="","",A251&amp;"-"&amp;B251)</f>
        <v/>
      </c>
    </row>
    <row r="252">
      <c r="A252" s="13" t="n"/>
      <c r="B252" s="13" t="n"/>
      <c r="C252" s="13" t="n"/>
      <c r="D252" s="13" t="n"/>
      <c r="E252" s="21">
        <f>IF(A252="","",IFERROR(INDEX(Jobs!$D$5:$D$104,MATCH(A252,Jobs!$A$5:$A$104,0)),""))</f>
        <v/>
      </c>
      <c r="F252" s="23" t="n"/>
      <c r="G252" s="23" t="n"/>
      <c r="H252" s="15">
        <f>IF(OR(A252="",E252=""),0,F252+E252*G252/60)</f>
        <v/>
      </c>
      <c r="I252" s="13" t="n"/>
      <c r="J252" s="24">
        <f>IF(A252="","",IFERROR(INDEX(Jobs!$E$5:$E$104,MATCH(A252,Jobs!$A$5:$A$104,0)),""))</f>
        <v/>
      </c>
      <c r="K252" s="21">
        <f>IF(A252="","",IFERROR(INDEX(Jobs!$L$5:$L$104,MATCH(A252,Jobs!$A$5:$A$104,0)),""))</f>
        <v/>
      </c>
      <c r="L252" s="21">
        <f>IF(A252="","",A252&amp;"-"&amp;B252)</f>
        <v/>
      </c>
    </row>
    <row r="253">
      <c r="A253" s="13" t="n"/>
      <c r="B253" s="13" t="n"/>
      <c r="C253" s="13" t="n"/>
      <c r="D253" s="13" t="n"/>
      <c r="E253" s="21">
        <f>IF(A253="","",IFERROR(INDEX(Jobs!$D$5:$D$104,MATCH(A253,Jobs!$A$5:$A$104,0)),""))</f>
        <v/>
      </c>
      <c r="F253" s="23" t="n"/>
      <c r="G253" s="23" t="n"/>
      <c r="H253" s="15">
        <f>IF(OR(A253="",E253=""),0,F253+E253*G253/60)</f>
        <v/>
      </c>
      <c r="I253" s="13" t="n"/>
      <c r="J253" s="24">
        <f>IF(A253="","",IFERROR(INDEX(Jobs!$E$5:$E$104,MATCH(A253,Jobs!$A$5:$A$104,0)),""))</f>
        <v/>
      </c>
      <c r="K253" s="21">
        <f>IF(A253="","",IFERROR(INDEX(Jobs!$L$5:$L$104,MATCH(A253,Jobs!$A$5:$A$104,0)),""))</f>
        <v/>
      </c>
      <c r="L253" s="21">
        <f>IF(A253="","",A253&amp;"-"&amp;B253)</f>
        <v/>
      </c>
    </row>
    <row r="254">
      <c r="A254" s="13" t="n"/>
      <c r="B254" s="13" t="n"/>
      <c r="C254" s="13" t="n"/>
      <c r="D254" s="13" t="n"/>
      <c r="E254" s="21">
        <f>IF(A254="","",IFERROR(INDEX(Jobs!$D$5:$D$104,MATCH(A254,Jobs!$A$5:$A$104,0)),""))</f>
        <v/>
      </c>
      <c r="F254" s="23" t="n"/>
      <c r="G254" s="23" t="n"/>
      <c r="H254" s="15">
        <f>IF(OR(A254="",E254=""),0,F254+E254*G254/60)</f>
        <v/>
      </c>
      <c r="I254" s="13" t="n"/>
      <c r="J254" s="24">
        <f>IF(A254="","",IFERROR(INDEX(Jobs!$E$5:$E$104,MATCH(A254,Jobs!$A$5:$A$104,0)),""))</f>
        <v/>
      </c>
      <c r="K254" s="21">
        <f>IF(A254="","",IFERROR(INDEX(Jobs!$L$5:$L$104,MATCH(A254,Jobs!$A$5:$A$104,0)),""))</f>
        <v/>
      </c>
      <c r="L254" s="21">
        <f>IF(A254="","",A254&amp;"-"&amp;B254)</f>
        <v/>
      </c>
    </row>
    <row r="255">
      <c r="A255" s="13" t="n"/>
      <c r="B255" s="13" t="n"/>
      <c r="C255" s="13" t="n"/>
      <c r="D255" s="13" t="n"/>
      <c r="E255" s="21">
        <f>IF(A255="","",IFERROR(INDEX(Jobs!$D$5:$D$104,MATCH(A255,Jobs!$A$5:$A$104,0)),""))</f>
        <v/>
      </c>
      <c r="F255" s="23" t="n"/>
      <c r="G255" s="23" t="n"/>
      <c r="H255" s="15">
        <f>IF(OR(A255="",E255=""),0,F255+E255*G255/60)</f>
        <v/>
      </c>
      <c r="I255" s="13" t="n"/>
      <c r="J255" s="24">
        <f>IF(A255="","",IFERROR(INDEX(Jobs!$E$5:$E$104,MATCH(A255,Jobs!$A$5:$A$104,0)),""))</f>
        <v/>
      </c>
      <c r="K255" s="21">
        <f>IF(A255="","",IFERROR(INDEX(Jobs!$L$5:$L$104,MATCH(A255,Jobs!$A$5:$A$104,0)),""))</f>
        <v/>
      </c>
      <c r="L255" s="21">
        <f>IF(A255="","",A255&amp;"-"&amp;B255)</f>
        <v/>
      </c>
    </row>
    <row r="256">
      <c r="A256" s="13" t="n"/>
      <c r="B256" s="13" t="n"/>
      <c r="C256" s="13" t="n"/>
      <c r="D256" s="13" t="n"/>
      <c r="E256" s="21">
        <f>IF(A256="","",IFERROR(INDEX(Jobs!$D$5:$D$104,MATCH(A256,Jobs!$A$5:$A$104,0)),""))</f>
        <v/>
      </c>
      <c r="F256" s="23" t="n"/>
      <c r="G256" s="23" t="n"/>
      <c r="H256" s="15">
        <f>IF(OR(A256="",E256=""),0,F256+E256*G256/60)</f>
        <v/>
      </c>
      <c r="I256" s="13" t="n"/>
      <c r="J256" s="24">
        <f>IF(A256="","",IFERROR(INDEX(Jobs!$E$5:$E$104,MATCH(A256,Jobs!$A$5:$A$104,0)),""))</f>
        <v/>
      </c>
      <c r="K256" s="21">
        <f>IF(A256="","",IFERROR(INDEX(Jobs!$L$5:$L$104,MATCH(A256,Jobs!$A$5:$A$104,0)),""))</f>
        <v/>
      </c>
      <c r="L256" s="21">
        <f>IF(A256="","",A256&amp;"-"&amp;B256)</f>
        <v/>
      </c>
    </row>
    <row r="257">
      <c r="A257" s="13" t="n"/>
      <c r="B257" s="13" t="n"/>
      <c r="C257" s="13" t="n"/>
      <c r="D257" s="13" t="n"/>
      <c r="E257" s="21">
        <f>IF(A257="","",IFERROR(INDEX(Jobs!$D$5:$D$104,MATCH(A257,Jobs!$A$5:$A$104,0)),""))</f>
        <v/>
      </c>
      <c r="F257" s="23" t="n"/>
      <c r="G257" s="23" t="n"/>
      <c r="H257" s="15">
        <f>IF(OR(A257="",E257=""),0,F257+E257*G257/60)</f>
        <v/>
      </c>
      <c r="I257" s="13" t="n"/>
      <c r="J257" s="24">
        <f>IF(A257="","",IFERROR(INDEX(Jobs!$E$5:$E$104,MATCH(A257,Jobs!$A$5:$A$104,0)),""))</f>
        <v/>
      </c>
      <c r="K257" s="21">
        <f>IF(A257="","",IFERROR(INDEX(Jobs!$L$5:$L$104,MATCH(A257,Jobs!$A$5:$A$104,0)),""))</f>
        <v/>
      </c>
      <c r="L257" s="21">
        <f>IF(A257="","",A257&amp;"-"&amp;B257)</f>
        <v/>
      </c>
    </row>
    <row r="258">
      <c r="A258" s="13" t="n"/>
      <c r="B258" s="13" t="n"/>
      <c r="C258" s="13" t="n"/>
      <c r="D258" s="13" t="n"/>
      <c r="E258" s="21">
        <f>IF(A258="","",IFERROR(INDEX(Jobs!$D$5:$D$104,MATCH(A258,Jobs!$A$5:$A$104,0)),""))</f>
        <v/>
      </c>
      <c r="F258" s="23" t="n"/>
      <c r="G258" s="23" t="n"/>
      <c r="H258" s="15">
        <f>IF(OR(A258="",E258=""),0,F258+E258*G258/60)</f>
        <v/>
      </c>
      <c r="I258" s="13" t="n"/>
      <c r="J258" s="24">
        <f>IF(A258="","",IFERROR(INDEX(Jobs!$E$5:$E$104,MATCH(A258,Jobs!$A$5:$A$104,0)),""))</f>
        <v/>
      </c>
      <c r="K258" s="21">
        <f>IF(A258="","",IFERROR(INDEX(Jobs!$L$5:$L$104,MATCH(A258,Jobs!$A$5:$A$104,0)),""))</f>
        <v/>
      </c>
      <c r="L258" s="21">
        <f>IF(A258="","",A258&amp;"-"&amp;B258)</f>
        <v/>
      </c>
    </row>
    <row r="259">
      <c r="A259" s="13" t="n"/>
      <c r="B259" s="13" t="n"/>
      <c r="C259" s="13" t="n"/>
      <c r="D259" s="13" t="n"/>
      <c r="E259" s="21">
        <f>IF(A259="","",IFERROR(INDEX(Jobs!$D$5:$D$104,MATCH(A259,Jobs!$A$5:$A$104,0)),""))</f>
        <v/>
      </c>
      <c r="F259" s="23" t="n"/>
      <c r="G259" s="23" t="n"/>
      <c r="H259" s="15">
        <f>IF(OR(A259="",E259=""),0,F259+E259*G259/60)</f>
        <v/>
      </c>
      <c r="I259" s="13" t="n"/>
      <c r="J259" s="24">
        <f>IF(A259="","",IFERROR(INDEX(Jobs!$E$5:$E$104,MATCH(A259,Jobs!$A$5:$A$104,0)),""))</f>
        <v/>
      </c>
      <c r="K259" s="21">
        <f>IF(A259="","",IFERROR(INDEX(Jobs!$L$5:$L$104,MATCH(A259,Jobs!$A$5:$A$104,0)),""))</f>
        <v/>
      </c>
      <c r="L259" s="21">
        <f>IF(A259="","",A259&amp;"-"&amp;B259)</f>
        <v/>
      </c>
    </row>
    <row r="260">
      <c r="A260" s="13" t="n"/>
      <c r="B260" s="13" t="n"/>
      <c r="C260" s="13" t="n"/>
      <c r="D260" s="13" t="n"/>
      <c r="E260" s="21">
        <f>IF(A260="","",IFERROR(INDEX(Jobs!$D$5:$D$104,MATCH(A260,Jobs!$A$5:$A$104,0)),""))</f>
        <v/>
      </c>
      <c r="F260" s="23" t="n"/>
      <c r="G260" s="23" t="n"/>
      <c r="H260" s="15">
        <f>IF(OR(A260="",E260=""),0,F260+E260*G260/60)</f>
        <v/>
      </c>
      <c r="I260" s="13" t="n"/>
      <c r="J260" s="24">
        <f>IF(A260="","",IFERROR(INDEX(Jobs!$E$5:$E$104,MATCH(A260,Jobs!$A$5:$A$104,0)),""))</f>
        <v/>
      </c>
      <c r="K260" s="21">
        <f>IF(A260="","",IFERROR(INDEX(Jobs!$L$5:$L$104,MATCH(A260,Jobs!$A$5:$A$104,0)),""))</f>
        <v/>
      </c>
      <c r="L260" s="21">
        <f>IF(A260="","",A260&amp;"-"&amp;B260)</f>
        <v/>
      </c>
    </row>
    <row r="261">
      <c r="A261" s="13" t="n"/>
      <c r="B261" s="13" t="n"/>
      <c r="C261" s="13" t="n"/>
      <c r="D261" s="13" t="n"/>
      <c r="E261" s="21">
        <f>IF(A261="","",IFERROR(INDEX(Jobs!$D$5:$D$104,MATCH(A261,Jobs!$A$5:$A$104,0)),""))</f>
        <v/>
      </c>
      <c r="F261" s="23" t="n"/>
      <c r="G261" s="23" t="n"/>
      <c r="H261" s="15">
        <f>IF(OR(A261="",E261=""),0,F261+E261*G261/60)</f>
        <v/>
      </c>
      <c r="I261" s="13" t="n"/>
      <c r="J261" s="24">
        <f>IF(A261="","",IFERROR(INDEX(Jobs!$E$5:$E$104,MATCH(A261,Jobs!$A$5:$A$104,0)),""))</f>
        <v/>
      </c>
      <c r="K261" s="21">
        <f>IF(A261="","",IFERROR(INDEX(Jobs!$L$5:$L$104,MATCH(A261,Jobs!$A$5:$A$104,0)),""))</f>
        <v/>
      </c>
      <c r="L261" s="21">
        <f>IF(A261="","",A261&amp;"-"&amp;B261)</f>
        <v/>
      </c>
    </row>
    <row r="262">
      <c r="A262" s="13" t="n"/>
      <c r="B262" s="13" t="n"/>
      <c r="C262" s="13" t="n"/>
      <c r="D262" s="13" t="n"/>
      <c r="E262" s="21">
        <f>IF(A262="","",IFERROR(INDEX(Jobs!$D$5:$D$104,MATCH(A262,Jobs!$A$5:$A$104,0)),""))</f>
        <v/>
      </c>
      <c r="F262" s="23" t="n"/>
      <c r="G262" s="23" t="n"/>
      <c r="H262" s="15">
        <f>IF(OR(A262="",E262=""),0,F262+E262*G262/60)</f>
        <v/>
      </c>
      <c r="I262" s="13" t="n"/>
      <c r="J262" s="24">
        <f>IF(A262="","",IFERROR(INDEX(Jobs!$E$5:$E$104,MATCH(A262,Jobs!$A$5:$A$104,0)),""))</f>
        <v/>
      </c>
      <c r="K262" s="21">
        <f>IF(A262="","",IFERROR(INDEX(Jobs!$L$5:$L$104,MATCH(A262,Jobs!$A$5:$A$104,0)),""))</f>
        <v/>
      </c>
      <c r="L262" s="21">
        <f>IF(A262="","",A262&amp;"-"&amp;B262)</f>
        <v/>
      </c>
    </row>
    <row r="263">
      <c r="A263" s="13" t="n"/>
      <c r="B263" s="13" t="n"/>
      <c r="C263" s="13" t="n"/>
      <c r="D263" s="13" t="n"/>
      <c r="E263" s="21">
        <f>IF(A263="","",IFERROR(INDEX(Jobs!$D$5:$D$104,MATCH(A263,Jobs!$A$5:$A$104,0)),""))</f>
        <v/>
      </c>
      <c r="F263" s="23" t="n"/>
      <c r="G263" s="23" t="n"/>
      <c r="H263" s="15">
        <f>IF(OR(A263="",E263=""),0,F263+E263*G263/60)</f>
        <v/>
      </c>
      <c r="I263" s="13" t="n"/>
      <c r="J263" s="24">
        <f>IF(A263="","",IFERROR(INDEX(Jobs!$E$5:$E$104,MATCH(A263,Jobs!$A$5:$A$104,0)),""))</f>
        <v/>
      </c>
      <c r="K263" s="21">
        <f>IF(A263="","",IFERROR(INDEX(Jobs!$L$5:$L$104,MATCH(A263,Jobs!$A$5:$A$104,0)),""))</f>
        <v/>
      </c>
      <c r="L263" s="21">
        <f>IF(A263="","",A263&amp;"-"&amp;B263)</f>
        <v/>
      </c>
    </row>
    <row r="264">
      <c r="A264" s="13" t="n"/>
      <c r="B264" s="13" t="n"/>
      <c r="C264" s="13" t="n"/>
      <c r="D264" s="13" t="n"/>
      <c r="E264" s="21">
        <f>IF(A264="","",IFERROR(INDEX(Jobs!$D$5:$D$104,MATCH(A264,Jobs!$A$5:$A$104,0)),""))</f>
        <v/>
      </c>
      <c r="F264" s="23" t="n"/>
      <c r="G264" s="23" t="n"/>
      <c r="H264" s="15">
        <f>IF(OR(A264="",E264=""),0,F264+E264*G264/60)</f>
        <v/>
      </c>
      <c r="I264" s="13" t="n"/>
      <c r="J264" s="24">
        <f>IF(A264="","",IFERROR(INDEX(Jobs!$E$5:$E$104,MATCH(A264,Jobs!$A$5:$A$104,0)),""))</f>
        <v/>
      </c>
      <c r="K264" s="21">
        <f>IF(A264="","",IFERROR(INDEX(Jobs!$L$5:$L$104,MATCH(A264,Jobs!$A$5:$A$104,0)),""))</f>
        <v/>
      </c>
      <c r="L264" s="21">
        <f>IF(A264="","",A264&amp;"-"&amp;B264)</f>
        <v/>
      </c>
    </row>
    <row r="265">
      <c r="A265" s="13" t="n"/>
      <c r="B265" s="13" t="n"/>
      <c r="C265" s="13" t="n"/>
      <c r="D265" s="13" t="n"/>
      <c r="E265" s="21">
        <f>IF(A265="","",IFERROR(INDEX(Jobs!$D$5:$D$104,MATCH(A265,Jobs!$A$5:$A$104,0)),""))</f>
        <v/>
      </c>
      <c r="F265" s="23" t="n"/>
      <c r="G265" s="23" t="n"/>
      <c r="H265" s="15">
        <f>IF(OR(A265="",E265=""),0,F265+E265*G265/60)</f>
        <v/>
      </c>
      <c r="I265" s="13" t="n"/>
      <c r="J265" s="24">
        <f>IF(A265="","",IFERROR(INDEX(Jobs!$E$5:$E$104,MATCH(A265,Jobs!$A$5:$A$104,0)),""))</f>
        <v/>
      </c>
      <c r="K265" s="21">
        <f>IF(A265="","",IFERROR(INDEX(Jobs!$L$5:$L$104,MATCH(A265,Jobs!$A$5:$A$104,0)),""))</f>
        <v/>
      </c>
      <c r="L265" s="21">
        <f>IF(A265="","",A265&amp;"-"&amp;B265)</f>
        <v/>
      </c>
    </row>
    <row r="266">
      <c r="A266" s="13" t="n"/>
      <c r="B266" s="13" t="n"/>
      <c r="C266" s="13" t="n"/>
      <c r="D266" s="13" t="n"/>
      <c r="E266" s="21">
        <f>IF(A266="","",IFERROR(INDEX(Jobs!$D$5:$D$104,MATCH(A266,Jobs!$A$5:$A$104,0)),""))</f>
        <v/>
      </c>
      <c r="F266" s="23" t="n"/>
      <c r="G266" s="23" t="n"/>
      <c r="H266" s="15">
        <f>IF(OR(A266="",E266=""),0,F266+E266*G266/60)</f>
        <v/>
      </c>
      <c r="I266" s="13" t="n"/>
      <c r="J266" s="24">
        <f>IF(A266="","",IFERROR(INDEX(Jobs!$E$5:$E$104,MATCH(A266,Jobs!$A$5:$A$104,0)),""))</f>
        <v/>
      </c>
      <c r="K266" s="21">
        <f>IF(A266="","",IFERROR(INDEX(Jobs!$L$5:$L$104,MATCH(A266,Jobs!$A$5:$A$104,0)),""))</f>
        <v/>
      </c>
      <c r="L266" s="21">
        <f>IF(A266="","",A266&amp;"-"&amp;B266)</f>
        <v/>
      </c>
    </row>
    <row r="267">
      <c r="A267" s="13" t="n"/>
      <c r="B267" s="13" t="n"/>
      <c r="C267" s="13" t="n"/>
      <c r="D267" s="13" t="n"/>
      <c r="E267" s="21">
        <f>IF(A267="","",IFERROR(INDEX(Jobs!$D$5:$D$104,MATCH(A267,Jobs!$A$5:$A$104,0)),""))</f>
        <v/>
      </c>
      <c r="F267" s="23" t="n"/>
      <c r="G267" s="23" t="n"/>
      <c r="H267" s="15">
        <f>IF(OR(A267="",E267=""),0,F267+E267*G267/60)</f>
        <v/>
      </c>
      <c r="I267" s="13" t="n"/>
      <c r="J267" s="24">
        <f>IF(A267="","",IFERROR(INDEX(Jobs!$E$5:$E$104,MATCH(A267,Jobs!$A$5:$A$104,0)),""))</f>
        <v/>
      </c>
      <c r="K267" s="21">
        <f>IF(A267="","",IFERROR(INDEX(Jobs!$L$5:$L$104,MATCH(A267,Jobs!$A$5:$A$104,0)),""))</f>
        <v/>
      </c>
      <c r="L267" s="21">
        <f>IF(A267="","",A267&amp;"-"&amp;B267)</f>
        <v/>
      </c>
    </row>
    <row r="268">
      <c r="A268" s="13" t="n"/>
      <c r="B268" s="13" t="n"/>
      <c r="C268" s="13" t="n"/>
      <c r="D268" s="13" t="n"/>
      <c r="E268" s="21">
        <f>IF(A268="","",IFERROR(INDEX(Jobs!$D$5:$D$104,MATCH(A268,Jobs!$A$5:$A$104,0)),""))</f>
        <v/>
      </c>
      <c r="F268" s="23" t="n"/>
      <c r="G268" s="23" t="n"/>
      <c r="H268" s="15">
        <f>IF(OR(A268="",E268=""),0,F268+E268*G268/60)</f>
        <v/>
      </c>
      <c r="I268" s="13" t="n"/>
      <c r="J268" s="24">
        <f>IF(A268="","",IFERROR(INDEX(Jobs!$E$5:$E$104,MATCH(A268,Jobs!$A$5:$A$104,0)),""))</f>
        <v/>
      </c>
      <c r="K268" s="21">
        <f>IF(A268="","",IFERROR(INDEX(Jobs!$L$5:$L$104,MATCH(A268,Jobs!$A$5:$A$104,0)),""))</f>
        <v/>
      </c>
      <c r="L268" s="21">
        <f>IF(A268="","",A268&amp;"-"&amp;B268)</f>
        <v/>
      </c>
    </row>
    <row r="269">
      <c r="A269" s="13" t="n"/>
      <c r="B269" s="13" t="n"/>
      <c r="C269" s="13" t="n"/>
      <c r="D269" s="13" t="n"/>
      <c r="E269" s="21">
        <f>IF(A269="","",IFERROR(INDEX(Jobs!$D$5:$D$104,MATCH(A269,Jobs!$A$5:$A$104,0)),""))</f>
        <v/>
      </c>
      <c r="F269" s="23" t="n"/>
      <c r="G269" s="23" t="n"/>
      <c r="H269" s="15">
        <f>IF(OR(A269="",E269=""),0,F269+E269*G269/60)</f>
        <v/>
      </c>
      <c r="I269" s="13" t="n"/>
      <c r="J269" s="24">
        <f>IF(A269="","",IFERROR(INDEX(Jobs!$E$5:$E$104,MATCH(A269,Jobs!$A$5:$A$104,0)),""))</f>
        <v/>
      </c>
      <c r="K269" s="21">
        <f>IF(A269="","",IFERROR(INDEX(Jobs!$L$5:$L$104,MATCH(A269,Jobs!$A$5:$A$104,0)),""))</f>
        <v/>
      </c>
      <c r="L269" s="21">
        <f>IF(A269="","",A269&amp;"-"&amp;B269)</f>
        <v/>
      </c>
    </row>
    <row r="270">
      <c r="A270" s="13" t="n"/>
      <c r="B270" s="13" t="n"/>
      <c r="C270" s="13" t="n"/>
      <c r="D270" s="13" t="n"/>
      <c r="E270" s="21">
        <f>IF(A270="","",IFERROR(INDEX(Jobs!$D$5:$D$104,MATCH(A270,Jobs!$A$5:$A$104,0)),""))</f>
        <v/>
      </c>
      <c r="F270" s="23" t="n"/>
      <c r="G270" s="23" t="n"/>
      <c r="H270" s="15">
        <f>IF(OR(A270="",E270=""),0,F270+E270*G270/60)</f>
        <v/>
      </c>
      <c r="I270" s="13" t="n"/>
      <c r="J270" s="24">
        <f>IF(A270="","",IFERROR(INDEX(Jobs!$E$5:$E$104,MATCH(A270,Jobs!$A$5:$A$104,0)),""))</f>
        <v/>
      </c>
      <c r="K270" s="21">
        <f>IF(A270="","",IFERROR(INDEX(Jobs!$L$5:$L$104,MATCH(A270,Jobs!$A$5:$A$104,0)),""))</f>
        <v/>
      </c>
      <c r="L270" s="21">
        <f>IF(A270="","",A270&amp;"-"&amp;B270)</f>
        <v/>
      </c>
    </row>
    <row r="271">
      <c r="A271" s="13" t="n"/>
      <c r="B271" s="13" t="n"/>
      <c r="C271" s="13" t="n"/>
      <c r="D271" s="13" t="n"/>
      <c r="E271" s="21">
        <f>IF(A271="","",IFERROR(INDEX(Jobs!$D$5:$D$104,MATCH(A271,Jobs!$A$5:$A$104,0)),""))</f>
        <v/>
      </c>
      <c r="F271" s="23" t="n"/>
      <c r="G271" s="23" t="n"/>
      <c r="H271" s="15">
        <f>IF(OR(A271="",E271=""),0,F271+E271*G271/60)</f>
        <v/>
      </c>
      <c r="I271" s="13" t="n"/>
      <c r="J271" s="24">
        <f>IF(A271="","",IFERROR(INDEX(Jobs!$E$5:$E$104,MATCH(A271,Jobs!$A$5:$A$104,0)),""))</f>
        <v/>
      </c>
      <c r="K271" s="21">
        <f>IF(A271="","",IFERROR(INDEX(Jobs!$L$5:$L$104,MATCH(A271,Jobs!$A$5:$A$104,0)),""))</f>
        <v/>
      </c>
      <c r="L271" s="21">
        <f>IF(A271="","",A271&amp;"-"&amp;B271)</f>
        <v/>
      </c>
    </row>
    <row r="272">
      <c r="A272" s="13" t="n"/>
      <c r="B272" s="13" t="n"/>
      <c r="C272" s="13" t="n"/>
      <c r="D272" s="13" t="n"/>
      <c r="E272" s="21">
        <f>IF(A272="","",IFERROR(INDEX(Jobs!$D$5:$D$104,MATCH(A272,Jobs!$A$5:$A$104,0)),""))</f>
        <v/>
      </c>
      <c r="F272" s="23" t="n"/>
      <c r="G272" s="23" t="n"/>
      <c r="H272" s="15">
        <f>IF(OR(A272="",E272=""),0,F272+E272*G272/60)</f>
        <v/>
      </c>
      <c r="I272" s="13" t="n"/>
      <c r="J272" s="24">
        <f>IF(A272="","",IFERROR(INDEX(Jobs!$E$5:$E$104,MATCH(A272,Jobs!$A$5:$A$104,0)),""))</f>
        <v/>
      </c>
      <c r="K272" s="21">
        <f>IF(A272="","",IFERROR(INDEX(Jobs!$L$5:$L$104,MATCH(A272,Jobs!$A$5:$A$104,0)),""))</f>
        <v/>
      </c>
      <c r="L272" s="21">
        <f>IF(A272="","",A272&amp;"-"&amp;B272)</f>
        <v/>
      </c>
    </row>
    <row r="273">
      <c r="A273" s="13" t="n"/>
      <c r="B273" s="13" t="n"/>
      <c r="C273" s="13" t="n"/>
      <c r="D273" s="13" t="n"/>
      <c r="E273" s="21">
        <f>IF(A273="","",IFERROR(INDEX(Jobs!$D$5:$D$104,MATCH(A273,Jobs!$A$5:$A$104,0)),""))</f>
        <v/>
      </c>
      <c r="F273" s="23" t="n"/>
      <c r="G273" s="23" t="n"/>
      <c r="H273" s="15">
        <f>IF(OR(A273="",E273=""),0,F273+E273*G273/60)</f>
        <v/>
      </c>
      <c r="I273" s="13" t="n"/>
      <c r="J273" s="24">
        <f>IF(A273="","",IFERROR(INDEX(Jobs!$E$5:$E$104,MATCH(A273,Jobs!$A$5:$A$104,0)),""))</f>
        <v/>
      </c>
      <c r="K273" s="21">
        <f>IF(A273="","",IFERROR(INDEX(Jobs!$L$5:$L$104,MATCH(A273,Jobs!$A$5:$A$104,0)),""))</f>
        <v/>
      </c>
      <c r="L273" s="21">
        <f>IF(A273="","",A273&amp;"-"&amp;B273)</f>
        <v/>
      </c>
    </row>
    <row r="274">
      <c r="A274" s="13" t="n"/>
      <c r="B274" s="13" t="n"/>
      <c r="C274" s="13" t="n"/>
      <c r="D274" s="13" t="n"/>
      <c r="E274" s="21">
        <f>IF(A274="","",IFERROR(INDEX(Jobs!$D$5:$D$104,MATCH(A274,Jobs!$A$5:$A$104,0)),""))</f>
        <v/>
      </c>
      <c r="F274" s="23" t="n"/>
      <c r="G274" s="23" t="n"/>
      <c r="H274" s="15">
        <f>IF(OR(A274="",E274=""),0,F274+E274*G274/60)</f>
        <v/>
      </c>
      <c r="I274" s="13" t="n"/>
      <c r="J274" s="24">
        <f>IF(A274="","",IFERROR(INDEX(Jobs!$E$5:$E$104,MATCH(A274,Jobs!$A$5:$A$104,0)),""))</f>
        <v/>
      </c>
      <c r="K274" s="21">
        <f>IF(A274="","",IFERROR(INDEX(Jobs!$L$5:$L$104,MATCH(A274,Jobs!$A$5:$A$104,0)),""))</f>
        <v/>
      </c>
      <c r="L274" s="21">
        <f>IF(A274="","",A274&amp;"-"&amp;B274)</f>
        <v/>
      </c>
    </row>
    <row r="275">
      <c r="A275" s="13" t="n"/>
      <c r="B275" s="13" t="n"/>
      <c r="C275" s="13" t="n"/>
      <c r="D275" s="13" t="n"/>
      <c r="E275" s="21">
        <f>IF(A275="","",IFERROR(INDEX(Jobs!$D$5:$D$104,MATCH(A275,Jobs!$A$5:$A$104,0)),""))</f>
        <v/>
      </c>
      <c r="F275" s="23" t="n"/>
      <c r="G275" s="23" t="n"/>
      <c r="H275" s="15">
        <f>IF(OR(A275="",E275=""),0,F275+E275*G275/60)</f>
        <v/>
      </c>
      <c r="I275" s="13" t="n"/>
      <c r="J275" s="24">
        <f>IF(A275="","",IFERROR(INDEX(Jobs!$E$5:$E$104,MATCH(A275,Jobs!$A$5:$A$104,0)),""))</f>
        <v/>
      </c>
      <c r="K275" s="21">
        <f>IF(A275="","",IFERROR(INDEX(Jobs!$L$5:$L$104,MATCH(A275,Jobs!$A$5:$A$104,0)),""))</f>
        <v/>
      </c>
      <c r="L275" s="21">
        <f>IF(A275="","",A275&amp;"-"&amp;B275)</f>
        <v/>
      </c>
    </row>
    <row r="276">
      <c r="A276" s="13" t="n"/>
      <c r="B276" s="13" t="n"/>
      <c r="C276" s="13" t="n"/>
      <c r="D276" s="13" t="n"/>
      <c r="E276" s="21">
        <f>IF(A276="","",IFERROR(INDEX(Jobs!$D$5:$D$104,MATCH(A276,Jobs!$A$5:$A$104,0)),""))</f>
        <v/>
      </c>
      <c r="F276" s="23" t="n"/>
      <c r="G276" s="23" t="n"/>
      <c r="H276" s="15">
        <f>IF(OR(A276="",E276=""),0,F276+E276*G276/60)</f>
        <v/>
      </c>
      <c r="I276" s="13" t="n"/>
      <c r="J276" s="24">
        <f>IF(A276="","",IFERROR(INDEX(Jobs!$E$5:$E$104,MATCH(A276,Jobs!$A$5:$A$104,0)),""))</f>
        <v/>
      </c>
      <c r="K276" s="21">
        <f>IF(A276="","",IFERROR(INDEX(Jobs!$L$5:$L$104,MATCH(A276,Jobs!$A$5:$A$104,0)),""))</f>
        <v/>
      </c>
      <c r="L276" s="21">
        <f>IF(A276="","",A276&amp;"-"&amp;B276)</f>
        <v/>
      </c>
    </row>
    <row r="277">
      <c r="A277" s="13" t="n"/>
      <c r="B277" s="13" t="n"/>
      <c r="C277" s="13" t="n"/>
      <c r="D277" s="13" t="n"/>
      <c r="E277" s="21">
        <f>IF(A277="","",IFERROR(INDEX(Jobs!$D$5:$D$104,MATCH(A277,Jobs!$A$5:$A$104,0)),""))</f>
        <v/>
      </c>
      <c r="F277" s="23" t="n"/>
      <c r="G277" s="23" t="n"/>
      <c r="H277" s="15">
        <f>IF(OR(A277="",E277=""),0,F277+E277*G277/60)</f>
        <v/>
      </c>
      <c r="I277" s="13" t="n"/>
      <c r="J277" s="24">
        <f>IF(A277="","",IFERROR(INDEX(Jobs!$E$5:$E$104,MATCH(A277,Jobs!$A$5:$A$104,0)),""))</f>
        <v/>
      </c>
      <c r="K277" s="21">
        <f>IF(A277="","",IFERROR(INDEX(Jobs!$L$5:$L$104,MATCH(A277,Jobs!$A$5:$A$104,0)),""))</f>
        <v/>
      </c>
      <c r="L277" s="21">
        <f>IF(A277="","",A277&amp;"-"&amp;B277)</f>
        <v/>
      </c>
    </row>
    <row r="278">
      <c r="A278" s="13" t="n"/>
      <c r="B278" s="13" t="n"/>
      <c r="C278" s="13" t="n"/>
      <c r="D278" s="13" t="n"/>
      <c r="E278" s="21">
        <f>IF(A278="","",IFERROR(INDEX(Jobs!$D$5:$D$104,MATCH(A278,Jobs!$A$5:$A$104,0)),""))</f>
        <v/>
      </c>
      <c r="F278" s="23" t="n"/>
      <c r="G278" s="23" t="n"/>
      <c r="H278" s="15">
        <f>IF(OR(A278="",E278=""),0,F278+E278*G278/60)</f>
        <v/>
      </c>
      <c r="I278" s="13" t="n"/>
      <c r="J278" s="24">
        <f>IF(A278="","",IFERROR(INDEX(Jobs!$E$5:$E$104,MATCH(A278,Jobs!$A$5:$A$104,0)),""))</f>
        <v/>
      </c>
      <c r="K278" s="21">
        <f>IF(A278="","",IFERROR(INDEX(Jobs!$L$5:$L$104,MATCH(A278,Jobs!$A$5:$A$104,0)),""))</f>
        <v/>
      </c>
      <c r="L278" s="21">
        <f>IF(A278="","",A278&amp;"-"&amp;B278)</f>
        <v/>
      </c>
    </row>
    <row r="279">
      <c r="A279" s="13" t="n"/>
      <c r="B279" s="13" t="n"/>
      <c r="C279" s="13" t="n"/>
      <c r="D279" s="13" t="n"/>
      <c r="E279" s="21">
        <f>IF(A279="","",IFERROR(INDEX(Jobs!$D$5:$D$104,MATCH(A279,Jobs!$A$5:$A$104,0)),""))</f>
        <v/>
      </c>
      <c r="F279" s="23" t="n"/>
      <c r="G279" s="23" t="n"/>
      <c r="H279" s="15">
        <f>IF(OR(A279="",E279=""),0,F279+E279*G279/60)</f>
        <v/>
      </c>
      <c r="I279" s="13" t="n"/>
      <c r="J279" s="24">
        <f>IF(A279="","",IFERROR(INDEX(Jobs!$E$5:$E$104,MATCH(A279,Jobs!$A$5:$A$104,0)),""))</f>
        <v/>
      </c>
      <c r="K279" s="21">
        <f>IF(A279="","",IFERROR(INDEX(Jobs!$L$5:$L$104,MATCH(A279,Jobs!$A$5:$A$104,0)),""))</f>
        <v/>
      </c>
      <c r="L279" s="21">
        <f>IF(A279="","",A279&amp;"-"&amp;B279)</f>
        <v/>
      </c>
    </row>
    <row r="280">
      <c r="A280" s="13" t="n"/>
      <c r="B280" s="13" t="n"/>
      <c r="C280" s="13" t="n"/>
      <c r="D280" s="13" t="n"/>
      <c r="E280" s="21">
        <f>IF(A280="","",IFERROR(INDEX(Jobs!$D$5:$D$104,MATCH(A280,Jobs!$A$5:$A$104,0)),""))</f>
        <v/>
      </c>
      <c r="F280" s="23" t="n"/>
      <c r="G280" s="23" t="n"/>
      <c r="H280" s="15">
        <f>IF(OR(A280="",E280=""),0,F280+E280*G280/60)</f>
        <v/>
      </c>
      <c r="I280" s="13" t="n"/>
      <c r="J280" s="24">
        <f>IF(A280="","",IFERROR(INDEX(Jobs!$E$5:$E$104,MATCH(A280,Jobs!$A$5:$A$104,0)),""))</f>
        <v/>
      </c>
      <c r="K280" s="21">
        <f>IF(A280="","",IFERROR(INDEX(Jobs!$L$5:$L$104,MATCH(A280,Jobs!$A$5:$A$104,0)),""))</f>
        <v/>
      </c>
      <c r="L280" s="21">
        <f>IF(A280="","",A280&amp;"-"&amp;B280)</f>
        <v/>
      </c>
    </row>
    <row r="281">
      <c r="A281" s="13" t="n"/>
      <c r="B281" s="13" t="n"/>
      <c r="C281" s="13" t="n"/>
      <c r="D281" s="13" t="n"/>
      <c r="E281" s="21">
        <f>IF(A281="","",IFERROR(INDEX(Jobs!$D$5:$D$104,MATCH(A281,Jobs!$A$5:$A$104,0)),""))</f>
        <v/>
      </c>
      <c r="F281" s="23" t="n"/>
      <c r="G281" s="23" t="n"/>
      <c r="H281" s="15">
        <f>IF(OR(A281="",E281=""),0,F281+E281*G281/60)</f>
        <v/>
      </c>
      <c r="I281" s="13" t="n"/>
      <c r="J281" s="24">
        <f>IF(A281="","",IFERROR(INDEX(Jobs!$E$5:$E$104,MATCH(A281,Jobs!$A$5:$A$104,0)),""))</f>
        <v/>
      </c>
      <c r="K281" s="21">
        <f>IF(A281="","",IFERROR(INDEX(Jobs!$L$5:$L$104,MATCH(A281,Jobs!$A$5:$A$104,0)),""))</f>
        <v/>
      </c>
      <c r="L281" s="21">
        <f>IF(A281="","",A281&amp;"-"&amp;B281)</f>
        <v/>
      </c>
    </row>
    <row r="282">
      <c r="A282" s="13" t="n"/>
      <c r="B282" s="13" t="n"/>
      <c r="C282" s="13" t="n"/>
      <c r="D282" s="13" t="n"/>
      <c r="E282" s="21">
        <f>IF(A282="","",IFERROR(INDEX(Jobs!$D$5:$D$104,MATCH(A282,Jobs!$A$5:$A$104,0)),""))</f>
        <v/>
      </c>
      <c r="F282" s="23" t="n"/>
      <c r="G282" s="23" t="n"/>
      <c r="H282" s="15">
        <f>IF(OR(A282="",E282=""),0,F282+E282*G282/60)</f>
        <v/>
      </c>
      <c r="I282" s="13" t="n"/>
      <c r="J282" s="24">
        <f>IF(A282="","",IFERROR(INDEX(Jobs!$E$5:$E$104,MATCH(A282,Jobs!$A$5:$A$104,0)),""))</f>
        <v/>
      </c>
      <c r="K282" s="21">
        <f>IF(A282="","",IFERROR(INDEX(Jobs!$L$5:$L$104,MATCH(A282,Jobs!$A$5:$A$104,0)),""))</f>
        <v/>
      </c>
      <c r="L282" s="21">
        <f>IF(A282="","",A282&amp;"-"&amp;B282)</f>
        <v/>
      </c>
    </row>
    <row r="283">
      <c r="A283" s="13" t="n"/>
      <c r="B283" s="13" t="n"/>
      <c r="C283" s="13" t="n"/>
      <c r="D283" s="13" t="n"/>
      <c r="E283" s="21">
        <f>IF(A283="","",IFERROR(INDEX(Jobs!$D$5:$D$104,MATCH(A283,Jobs!$A$5:$A$104,0)),""))</f>
        <v/>
      </c>
      <c r="F283" s="23" t="n"/>
      <c r="G283" s="23" t="n"/>
      <c r="H283" s="15">
        <f>IF(OR(A283="",E283=""),0,F283+E283*G283/60)</f>
        <v/>
      </c>
      <c r="I283" s="13" t="n"/>
      <c r="J283" s="24">
        <f>IF(A283="","",IFERROR(INDEX(Jobs!$E$5:$E$104,MATCH(A283,Jobs!$A$5:$A$104,0)),""))</f>
        <v/>
      </c>
      <c r="K283" s="21">
        <f>IF(A283="","",IFERROR(INDEX(Jobs!$L$5:$L$104,MATCH(A283,Jobs!$A$5:$A$104,0)),""))</f>
        <v/>
      </c>
      <c r="L283" s="21">
        <f>IF(A283="","",A283&amp;"-"&amp;B283)</f>
        <v/>
      </c>
    </row>
    <row r="284">
      <c r="A284" s="13" t="n"/>
      <c r="B284" s="13" t="n"/>
      <c r="C284" s="13" t="n"/>
      <c r="D284" s="13" t="n"/>
      <c r="E284" s="21">
        <f>IF(A284="","",IFERROR(INDEX(Jobs!$D$5:$D$104,MATCH(A284,Jobs!$A$5:$A$104,0)),""))</f>
        <v/>
      </c>
      <c r="F284" s="23" t="n"/>
      <c r="G284" s="23" t="n"/>
      <c r="H284" s="15">
        <f>IF(OR(A284="",E284=""),0,F284+E284*G284/60)</f>
        <v/>
      </c>
      <c r="I284" s="13" t="n"/>
      <c r="J284" s="24">
        <f>IF(A284="","",IFERROR(INDEX(Jobs!$E$5:$E$104,MATCH(A284,Jobs!$A$5:$A$104,0)),""))</f>
        <v/>
      </c>
      <c r="K284" s="21">
        <f>IF(A284="","",IFERROR(INDEX(Jobs!$L$5:$L$104,MATCH(A284,Jobs!$A$5:$A$104,0)),""))</f>
        <v/>
      </c>
      <c r="L284" s="21">
        <f>IF(A284="","",A284&amp;"-"&amp;B284)</f>
        <v/>
      </c>
    </row>
    <row r="285">
      <c r="A285" s="13" t="n"/>
      <c r="B285" s="13" t="n"/>
      <c r="C285" s="13" t="n"/>
      <c r="D285" s="13" t="n"/>
      <c r="E285" s="21">
        <f>IF(A285="","",IFERROR(INDEX(Jobs!$D$5:$D$104,MATCH(A285,Jobs!$A$5:$A$104,0)),""))</f>
        <v/>
      </c>
      <c r="F285" s="23" t="n"/>
      <c r="G285" s="23" t="n"/>
      <c r="H285" s="15">
        <f>IF(OR(A285="",E285=""),0,F285+E285*G285/60)</f>
        <v/>
      </c>
      <c r="I285" s="13" t="n"/>
      <c r="J285" s="24">
        <f>IF(A285="","",IFERROR(INDEX(Jobs!$E$5:$E$104,MATCH(A285,Jobs!$A$5:$A$104,0)),""))</f>
        <v/>
      </c>
      <c r="K285" s="21">
        <f>IF(A285="","",IFERROR(INDEX(Jobs!$L$5:$L$104,MATCH(A285,Jobs!$A$5:$A$104,0)),""))</f>
        <v/>
      </c>
      <c r="L285" s="21">
        <f>IF(A285="","",A285&amp;"-"&amp;B285)</f>
        <v/>
      </c>
    </row>
    <row r="286">
      <c r="A286" s="13" t="n"/>
      <c r="B286" s="13" t="n"/>
      <c r="C286" s="13" t="n"/>
      <c r="D286" s="13" t="n"/>
      <c r="E286" s="21">
        <f>IF(A286="","",IFERROR(INDEX(Jobs!$D$5:$D$104,MATCH(A286,Jobs!$A$5:$A$104,0)),""))</f>
        <v/>
      </c>
      <c r="F286" s="23" t="n"/>
      <c r="G286" s="23" t="n"/>
      <c r="H286" s="15">
        <f>IF(OR(A286="",E286=""),0,F286+E286*G286/60)</f>
        <v/>
      </c>
      <c r="I286" s="13" t="n"/>
      <c r="J286" s="24">
        <f>IF(A286="","",IFERROR(INDEX(Jobs!$E$5:$E$104,MATCH(A286,Jobs!$A$5:$A$104,0)),""))</f>
        <v/>
      </c>
      <c r="K286" s="21">
        <f>IF(A286="","",IFERROR(INDEX(Jobs!$L$5:$L$104,MATCH(A286,Jobs!$A$5:$A$104,0)),""))</f>
        <v/>
      </c>
      <c r="L286" s="21">
        <f>IF(A286="","",A286&amp;"-"&amp;B286)</f>
        <v/>
      </c>
    </row>
    <row r="287">
      <c r="A287" s="13" t="n"/>
      <c r="B287" s="13" t="n"/>
      <c r="C287" s="13" t="n"/>
      <c r="D287" s="13" t="n"/>
      <c r="E287" s="21">
        <f>IF(A287="","",IFERROR(INDEX(Jobs!$D$5:$D$104,MATCH(A287,Jobs!$A$5:$A$104,0)),""))</f>
        <v/>
      </c>
      <c r="F287" s="23" t="n"/>
      <c r="G287" s="23" t="n"/>
      <c r="H287" s="15">
        <f>IF(OR(A287="",E287=""),0,F287+E287*G287/60)</f>
        <v/>
      </c>
      <c r="I287" s="13" t="n"/>
      <c r="J287" s="24">
        <f>IF(A287="","",IFERROR(INDEX(Jobs!$E$5:$E$104,MATCH(A287,Jobs!$A$5:$A$104,0)),""))</f>
        <v/>
      </c>
      <c r="K287" s="21">
        <f>IF(A287="","",IFERROR(INDEX(Jobs!$L$5:$L$104,MATCH(A287,Jobs!$A$5:$A$104,0)),""))</f>
        <v/>
      </c>
      <c r="L287" s="21">
        <f>IF(A287="","",A287&amp;"-"&amp;B287)</f>
        <v/>
      </c>
    </row>
    <row r="288">
      <c r="A288" s="13" t="n"/>
      <c r="B288" s="13" t="n"/>
      <c r="C288" s="13" t="n"/>
      <c r="D288" s="13" t="n"/>
      <c r="E288" s="21">
        <f>IF(A288="","",IFERROR(INDEX(Jobs!$D$5:$D$104,MATCH(A288,Jobs!$A$5:$A$104,0)),""))</f>
        <v/>
      </c>
      <c r="F288" s="23" t="n"/>
      <c r="G288" s="23" t="n"/>
      <c r="H288" s="15">
        <f>IF(OR(A288="",E288=""),0,F288+E288*G288/60)</f>
        <v/>
      </c>
      <c r="I288" s="13" t="n"/>
      <c r="J288" s="24">
        <f>IF(A288="","",IFERROR(INDEX(Jobs!$E$5:$E$104,MATCH(A288,Jobs!$A$5:$A$104,0)),""))</f>
        <v/>
      </c>
      <c r="K288" s="21">
        <f>IF(A288="","",IFERROR(INDEX(Jobs!$L$5:$L$104,MATCH(A288,Jobs!$A$5:$A$104,0)),""))</f>
        <v/>
      </c>
      <c r="L288" s="21">
        <f>IF(A288="","",A288&amp;"-"&amp;B288)</f>
        <v/>
      </c>
    </row>
    <row r="289">
      <c r="A289" s="13" t="n"/>
      <c r="B289" s="13" t="n"/>
      <c r="C289" s="13" t="n"/>
      <c r="D289" s="13" t="n"/>
      <c r="E289" s="21">
        <f>IF(A289="","",IFERROR(INDEX(Jobs!$D$5:$D$104,MATCH(A289,Jobs!$A$5:$A$104,0)),""))</f>
        <v/>
      </c>
      <c r="F289" s="23" t="n"/>
      <c r="G289" s="23" t="n"/>
      <c r="H289" s="15">
        <f>IF(OR(A289="",E289=""),0,F289+E289*G289/60)</f>
        <v/>
      </c>
      <c r="I289" s="13" t="n"/>
      <c r="J289" s="24">
        <f>IF(A289="","",IFERROR(INDEX(Jobs!$E$5:$E$104,MATCH(A289,Jobs!$A$5:$A$104,0)),""))</f>
        <v/>
      </c>
      <c r="K289" s="21">
        <f>IF(A289="","",IFERROR(INDEX(Jobs!$L$5:$L$104,MATCH(A289,Jobs!$A$5:$A$104,0)),""))</f>
        <v/>
      </c>
      <c r="L289" s="21">
        <f>IF(A289="","",A289&amp;"-"&amp;B289)</f>
        <v/>
      </c>
    </row>
    <row r="290">
      <c r="A290" s="13" t="n"/>
      <c r="B290" s="13" t="n"/>
      <c r="C290" s="13" t="n"/>
      <c r="D290" s="13" t="n"/>
      <c r="E290" s="21">
        <f>IF(A290="","",IFERROR(INDEX(Jobs!$D$5:$D$104,MATCH(A290,Jobs!$A$5:$A$104,0)),""))</f>
        <v/>
      </c>
      <c r="F290" s="23" t="n"/>
      <c r="G290" s="23" t="n"/>
      <c r="H290" s="15">
        <f>IF(OR(A290="",E290=""),0,F290+E290*G290/60)</f>
        <v/>
      </c>
      <c r="I290" s="13" t="n"/>
      <c r="J290" s="24">
        <f>IF(A290="","",IFERROR(INDEX(Jobs!$E$5:$E$104,MATCH(A290,Jobs!$A$5:$A$104,0)),""))</f>
        <v/>
      </c>
      <c r="K290" s="21">
        <f>IF(A290="","",IFERROR(INDEX(Jobs!$L$5:$L$104,MATCH(A290,Jobs!$A$5:$A$104,0)),""))</f>
        <v/>
      </c>
      <c r="L290" s="21">
        <f>IF(A290="","",A290&amp;"-"&amp;B290)</f>
        <v/>
      </c>
    </row>
    <row r="291">
      <c r="A291" s="13" t="n"/>
      <c r="B291" s="13" t="n"/>
      <c r="C291" s="13" t="n"/>
      <c r="D291" s="13" t="n"/>
      <c r="E291" s="21">
        <f>IF(A291="","",IFERROR(INDEX(Jobs!$D$5:$D$104,MATCH(A291,Jobs!$A$5:$A$104,0)),""))</f>
        <v/>
      </c>
      <c r="F291" s="23" t="n"/>
      <c r="G291" s="23" t="n"/>
      <c r="H291" s="15">
        <f>IF(OR(A291="",E291=""),0,F291+E291*G291/60)</f>
        <v/>
      </c>
      <c r="I291" s="13" t="n"/>
      <c r="J291" s="24">
        <f>IF(A291="","",IFERROR(INDEX(Jobs!$E$5:$E$104,MATCH(A291,Jobs!$A$5:$A$104,0)),""))</f>
        <v/>
      </c>
      <c r="K291" s="21">
        <f>IF(A291="","",IFERROR(INDEX(Jobs!$L$5:$L$104,MATCH(A291,Jobs!$A$5:$A$104,0)),""))</f>
        <v/>
      </c>
      <c r="L291" s="21">
        <f>IF(A291="","",A291&amp;"-"&amp;B291)</f>
        <v/>
      </c>
    </row>
    <row r="292">
      <c r="A292" s="13" t="n"/>
      <c r="B292" s="13" t="n"/>
      <c r="C292" s="13" t="n"/>
      <c r="D292" s="13" t="n"/>
      <c r="E292" s="21">
        <f>IF(A292="","",IFERROR(INDEX(Jobs!$D$5:$D$104,MATCH(A292,Jobs!$A$5:$A$104,0)),""))</f>
        <v/>
      </c>
      <c r="F292" s="23" t="n"/>
      <c r="G292" s="23" t="n"/>
      <c r="H292" s="15">
        <f>IF(OR(A292="",E292=""),0,F292+E292*G292/60)</f>
        <v/>
      </c>
      <c r="I292" s="13" t="n"/>
      <c r="J292" s="24">
        <f>IF(A292="","",IFERROR(INDEX(Jobs!$E$5:$E$104,MATCH(A292,Jobs!$A$5:$A$104,0)),""))</f>
        <v/>
      </c>
      <c r="K292" s="21">
        <f>IF(A292="","",IFERROR(INDEX(Jobs!$L$5:$L$104,MATCH(A292,Jobs!$A$5:$A$104,0)),""))</f>
        <v/>
      </c>
      <c r="L292" s="21">
        <f>IF(A292="","",A292&amp;"-"&amp;B292)</f>
        <v/>
      </c>
    </row>
    <row r="293">
      <c r="A293" s="13" t="n"/>
      <c r="B293" s="13" t="n"/>
      <c r="C293" s="13" t="n"/>
      <c r="D293" s="13" t="n"/>
      <c r="E293" s="21">
        <f>IF(A293="","",IFERROR(INDEX(Jobs!$D$5:$D$104,MATCH(A293,Jobs!$A$5:$A$104,0)),""))</f>
        <v/>
      </c>
      <c r="F293" s="23" t="n"/>
      <c r="G293" s="23" t="n"/>
      <c r="H293" s="15">
        <f>IF(OR(A293="",E293=""),0,F293+E293*G293/60)</f>
        <v/>
      </c>
      <c r="I293" s="13" t="n"/>
      <c r="J293" s="24">
        <f>IF(A293="","",IFERROR(INDEX(Jobs!$E$5:$E$104,MATCH(A293,Jobs!$A$5:$A$104,0)),""))</f>
        <v/>
      </c>
      <c r="K293" s="21">
        <f>IF(A293="","",IFERROR(INDEX(Jobs!$L$5:$L$104,MATCH(A293,Jobs!$A$5:$A$104,0)),""))</f>
        <v/>
      </c>
      <c r="L293" s="21">
        <f>IF(A293="","",A293&amp;"-"&amp;B293)</f>
        <v/>
      </c>
    </row>
    <row r="294">
      <c r="A294" s="13" t="n"/>
      <c r="B294" s="13" t="n"/>
      <c r="C294" s="13" t="n"/>
      <c r="D294" s="13" t="n"/>
      <c r="E294" s="21">
        <f>IF(A294="","",IFERROR(INDEX(Jobs!$D$5:$D$104,MATCH(A294,Jobs!$A$5:$A$104,0)),""))</f>
        <v/>
      </c>
      <c r="F294" s="23" t="n"/>
      <c r="G294" s="23" t="n"/>
      <c r="H294" s="15">
        <f>IF(OR(A294="",E294=""),0,F294+E294*G294/60)</f>
        <v/>
      </c>
      <c r="I294" s="13" t="n"/>
      <c r="J294" s="24">
        <f>IF(A294="","",IFERROR(INDEX(Jobs!$E$5:$E$104,MATCH(A294,Jobs!$A$5:$A$104,0)),""))</f>
        <v/>
      </c>
      <c r="K294" s="21">
        <f>IF(A294="","",IFERROR(INDEX(Jobs!$L$5:$L$104,MATCH(A294,Jobs!$A$5:$A$104,0)),""))</f>
        <v/>
      </c>
      <c r="L294" s="21">
        <f>IF(A294="","",A294&amp;"-"&amp;B294)</f>
        <v/>
      </c>
    </row>
    <row r="295">
      <c r="A295" s="13" t="n"/>
      <c r="B295" s="13" t="n"/>
      <c r="C295" s="13" t="n"/>
      <c r="D295" s="13" t="n"/>
      <c r="E295" s="21">
        <f>IF(A295="","",IFERROR(INDEX(Jobs!$D$5:$D$104,MATCH(A295,Jobs!$A$5:$A$104,0)),""))</f>
        <v/>
      </c>
      <c r="F295" s="23" t="n"/>
      <c r="G295" s="23" t="n"/>
      <c r="H295" s="15">
        <f>IF(OR(A295="",E295=""),0,F295+E295*G295/60)</f>
        <v/>
      </c>
      <c r="I295" s="13" t="n"/>
      <c r="J295" s="24">
        <f>IF(A295="","",IFERROR(INDEX(Jobs!$E$5:$E$104,MATCH(A295,Jobs!$A$5:$A$104,0)),""))</f>
        <v/>
      </c>
      <c r="K295" s="21">
        <f>IF(A295="","",IFERROR(INDEX(Jobs!$L$5:$L$104,MATCH(A295,Jobs!$A$5:$A$104,0)),""))</f>
        <v/>
      </c>
      <c r="L295" s="21">
        <f>IF(A295="","",A295&amp;"-"&amp;B295)</f>
        <v/>
      </c>
    </row>
    <row r="296">
      <c r="A296" s="13" t="n"/>
      <c r="B296" s="13" t="n"/>
      <c r="C296" s="13" t="n"/>
      <c r="D296" s="13" t="n"/>
      <c r="E296" s="21">
        <f>IF(A296="","",IFERROR(INDEX(Jobs!$D$5:$D$104,MATCH(A296,Jobs!$A$5:$A$104,0)),""))</f>
        <v/>
      </c>
      <c r="F296" s="23" t="n"/>
      <c r="G296" s="23" t="n"/>
      <c r="H296" s="15">
        <f>IF(OR(A296="",E296=""),0,F296+E296*G296/60)</f>
        <v/>
      </c>
      <c r="I296" s="13" t="n"/>
      <c r="J296" s="24">
        <f>IF(A296="","",IFERROR(INDEX(Jobs!$E$5:$E$104,MATCH(A296,Jobs!$A$5:$A$104,0)),""))</f>
        <v/>
      </c>
      <c r="K296" s="21">
        <f>IF(A296="","",IFERROR(INDEX(Jobs!$L$5:$L$104,MATCH(A296,Jobs!$A$5:$A$104,0)),""))</f>
        <v/>
      </c>
      <c r="L296" s="21">
        <f>IF(A296="","",A296&amp;"-"&amp;B296)</f>
        <v/>
      </c>
    </row>
    <row r="297">
      <c r="A297" s="13" t="n"/>
      <c r="B297" s="13" t="n"/>
      <c r="C297" s="13" t="n"/>
      <c r="D297" s="13" t="n"/>
      <c r="E297" s="21">
        <f>IF(A297="","",IFERROR(INDEX(Jobs!$D$5:$D$104,MATCH(A297,Jobs!$A$5:$A$104,0)),""))</f>
        <v/>
      </c>
      <c r="F297" s="23" t="n"/>
      <c r="G297" s="23" t="n"/>
      <c r="H297" s="15">
        <f>IF(OR(A297="",E297=""),0,F297+E297*G297/60)</f>
        <v/>
      </c>
      <c r="I297" s="13" t="n"/>
      <c r="J297" s="24">
        <f>IF(A297="","",IFERROR(INDEX(Jobs!$E$5:$E$104,MATCH(A297,Jobs!$A$5:$A$104,0)),""))</f>
        <v/>
      </c>
      <c r="K297" s="21">
        <f>IF(A297="","",IFERROR(INDEX(Jobs!$L$5:$L$104,MATCH(A297,Jobs!$A$5:$A$104,0)),""))</f>
        <v/>
      </c>
      <c r="L297" s="21">
        <f>IF(A297="","",A297&amp;"-"&amp;B297)</f>
        <v/>
      </c>
    </row>
    <row r="298">
      <c r="A298" s="13" t="n"/>
      <c r="B298" s="13" t="n"/>
      <c r="C298" s="13" t="n"/>
      <c r="D298" s="13" t="n"/>
      <c r="E298" s="21">
        <f>IF(A298="","",IFERROR(INDEX(Jobs!$D$5:$D$104,MATCH(A298,Jobs!$A$5:$A$104,0)),""))</f>
        <v/>
      </c>
      <c r="F298" s="23" t="n"/>
      <c r="G298" s="23" t="n"/>
      <c r="H298" s="15">
        <f>IF(OR(A298="",E298=""),0,F298+E298*G298/60)</f>
        <v/>
      </c>
      <c r="I298" s="13" t="n"/>
      <c r="J298" s="24">
        <f>IF(A298="","",IFERROR(INDEX(Jobs!$E$5:$E$104,MATCH(A298,Jobs!$A$5:$A$104,0)),""))</f>
        <v/>
      </c>
      <c r="K298" s="21">
        <f>IF(A298="","",IFERROR(INDEX(Jobs!$L$5:$L$104,MATCH(A298,Jobs!$A$5:$A$104,0)),""))</f>
        <v/>
      </c>
      <c r="L298" s="21">
        <f>IF(A298="","",A298&amp;"-"&amp;B298)</f>
        <v/>
      </c>
    </row>
    <row r="299">
      <c r="A299" s="13" t="n"/>
      <c r="B299" s="13" t="n"/>
      <c r="C299" s="13" t="n"/>
      <c r="D299" s="13" t="n"/>
      <c r="E299" s="21">
        <f>IF(A299="","",IFERROR(INDEX(Jobs!$D$5:$D$104,MATCH(A299,Jobs!$A$5:$A$104,0)),""))</f>
        <v/>
      </c>
      <c r="F299" s="23" t="n"/>
      <c r="G299" s="23" t="n"/>
      <c r="H299" s="15">
        <f>IF(OR(A299="",E299=""),0,F299+E299*G299/60)</f>
        <v/>
      </c>
      <c r="I299" s="13" t="n"/>
      <c r="J299" s="24">
        <f>IF(A299="","",IFERROR(INDEX(Jobs!$E$5:$E$104,MATCH(A299,Jobs!$A$5:$A$104,0)),""))</f>
        <v/>
      </c>
      <c r="K299" s="21">
        <f>IF(A299="","",IFERROR(INDEX(Jobs!$L$5:$L$104,MATCH(A299,Jobs!$A$5:$A$104,0)),""))</f>
        <v/>
      </c>
      <c r="L299" s="21">
        <f>IF(A299="","",A299&amp;"-"&amp;B299)</f>
        <v/>
      </c>
    </row>
    <row r="300">
      <c r="A300" s="13" t="n"/>
      <c r="B300" s="13" t="n"/>
      <c r="C300" s="13" t="n"/>
      <c r="D300" s="13" t="n"/>
      <c r="E300" s="21">
        <f>IF(A300="","",IFERROR(INDEX(Jobs!$D$5:$D$104,MATCH(A300,Jobs!$A$5:$A$104,0)),""))</f>
        <v/>
      </c>
      <c r="F300" s="23" t="n"/>
      <c r="G300" s="23" t="n"/>
      <c r="H300" s="15">
        <f>IF(OR(A300="",E300=""),0,F300+E300*G300/60)</f>
        <v/>
      </c>
      <c r="I300" s="13" t="n"/>
      <c r="J300" s="24">
        <f>IF(A300="","",IFERROR(INDEX(Jobs!$E$5:$E$104,MATCH(A300,Jobs!$A$5:$A$104,0)),""))</f>
        <v/>
      </c>
      <c r="K300" s="21">
        <f>IF(A300="","",IFERROR(INDEX(Jobs!$L$5:$L$104,MATCH(A300,Jobs!$A$5:$A$104,0)),""))</f>
        <v/>
      </c>
      <c r="L300" s="21">
        <f>IF(A300="","",A300&amp;"-"&amp;B300)</f>
        <v/>
      </c>
    </row>
    <row r="301">
      <c r="A301" s="13" t="n"/>
      <c r="B301" s="13" t="n"/>
      <c r="C301" s="13" t="n"/>
      <c r="D301" s="13" t="n"/>
      <c r="E301" s="21">
        <f>IF(A301="","",IFERROR(INDEX(Jobs!$D$5:$D$104,MATCH(A301,Jobs!$A$5:$A$104,0)),""))</f>
        <v/>
      </c>
      <c r="F301" s="23" t="n"/>
      <c r="G301" s="23" t="n"/>
      <c r="H301" s="15">
        <f>IF(OR(A301="",E301=""),0,F301+E301*G301/60)</f>
        <v/>
      </c>
      <c r="I301" s="13" t="n"/>
      <c r="J301" s="24">
        <f>IF(A301="","",IFERROR(INDEX(Jobs!$E$5:$E$104,MATCH(A301,Jobs!$A$5:$A$104,0)),""))</f>
        <v/>
      </c>
      <c r="K301" s="21">
        <f>IF(A301="","",IFERROR(INDEX(Jobs!$L$5:$L$104,MATCH(A301,Jobs!$A$5:$A$104,0)),""))</f>
        <v/>
      </c>
      <c r="L301" s="21">
        <f>IF(A301="","",A301&amp;"-"&amp;B301)</f>
        <v/>
      </c>
    </row>
    <row r="302">
      <c r="A302" s="13" t="n"/>
      <c r="B302" s="13" t="n"/>
      <c r="C302" s="13" t="n"/>
      <c r="D302" s="13" t="n"/>
      <c r="E302" s="21">
        <f>IF(A302="","",IFERROR(INDEX(Jobs!$D$5:$D$104,MATCH(A302,Jobs!$A$5:$A$104,0)),""))</f>
        <v/>
      </c>
      <c r="F302" s="23" t="n"/>
      <c r="G302" s="23" t="n"/>
      <c r="H302" s="15">
        <f>IF(OR(A302="",E302=""),0,F302+E302*G302/60)</f>
        <v/>
      </c>
      <c r="I302" s="13" t="n"/>
      <c r="J302" s="24">
        <f>IF(A302="","",IFERROR(INDEX(Jobs!$E$5:$E$104,MATCH(A302,Jobs!$A$5:$A$104,0)),""))</f>
        <v/>
      </c>
      <c r="K302" s="21">
        <f>IF(A302="","",IFERROR(INDEX(Jobs!$L$5:$L$104,MATCH(A302,Jobs!$A$5:$A$104,0)),""))</f>
        <v/>
      </c>
      <c r="L302" s="21">
        <f>IF(A302="","",A302&amp;"-"&amp;B302)</f>
        <v/>
      </c>
    </row>
    <row r="303">
      <c r="A303" s="13" t="n"/>
      <c r="B303" s="13" t="n"/>
      <c r="C303" s="13" t="n"/>
      <c r="D303" s="13" t="n"/>
      <c r="E303" s="21">
        <f>IF(A303="","",IFERROR(INDEX(Jobs!$D$5:$D$104,MATCH(A303,Jobs!$A$5:$A$104,0)),""))</f>
        <v/>
      </c>
      <c r="F303" s="23" t="n"/>
      <c r="G303" s="23" t="n"/>
      <c r="H303" s="15">
        <f>IF(OR(A303="",E303=""),0,F303+E303*G303/60)</f>
        <v/>
      </c>
      <c r="I303" s="13" t="n"/>
      <c r="J303" s="24">
        <f>IF(A303="","",IFERROR(INDEX(Jobs!$E$5:$E$104,MATCH(A303,Jobs!$A$5:$A$104,0)),""))</f>
        <v/>
      </c>
      <c r="K303" s="21">
        <f>IF(A303="","",IFERROR(INDEX(Jobs!$L$5:$L$104,MATCH(A303,Jobs!$A$5:$A$104,0)),""))</f>
        <v/>
      </c>
      <c r="L303" s="21">
        <f>IF(A303="","",A303&amp;"-"&amp;B303)</f>
        <v/>
      </c>
    </row>
    <row r="304">
      <c r="A304" s="13" t="n"/>
      <c r="B304" s="13" t="n"/>
      <c r="C304" s="13" t="n"/>
      <c r="D304" s="13" t="n"/>
      <c r="E304" s="21">
        <f>IF(A304="","",IFERROR(INDEX(Jobs!$D$5:$D$104,MATCH(A304,Jobs!$A$5:$A$104,0)),""))</f>
        <v/>
      </c>
      <c r="F304" s="23" t="n"/>
      <c r="G304" s="23" t="n"/>
      <c r="H304" s="15">
        <f>IF(OR(A304="",E304=""),0,F304+E304*G304/60)</f>
        <v/>
      </c>
      <c r="I304" s="13" t="n"/>
      <c r="J304" s="24">
        <f>IF(A304="","",IFERROR(INDEX(Jobs!$E$5:$E$104,MATCH(A304,Jobs!$A$5:$A$104,0)),""))</f>
        <v/>
      </c>
      <c r="K304" s="21">
        <f>IF(A304="","",IFERROR(INDEX(Jobs!$L$5:$L$104,MATCH(A304,Jobs!$A$5:$A$104,0)),""))</f>
        <v/>
      </c>
      <c r="L304" s="21">
        <f>IF(A304="","",A304&amp;"-"&amp;B304)</f>
        <v/>
      </c>
    </row>
    <row r="305">
      <c r="A305" s="13" t="n"/>
      <c r="B305" s="13" t="n"/>
      <c r="C305" s="13" t="n"/>
      <c r="D305" s="13" t="n"/>
      <c r="E305" s="21">
        <f>IF(A305="","",IFERROR(INDEX(Jobs!$D$5:$D$104,MATCH(A305,Jobs!$A$5:$A$104,0)),""))</f>
        <v/>
      </c>
      <c r="F305" s="23" t="n"/>
      <c r="G305" s="23" t="n"/>
      <c r="H305" s="15">
        <f>IF(OR(A305="",E305=""),0,F305+E305*G305/60)</f>
        <v/>
      </c>
      <c r="I305" s="13" t="n"/>
      <c r="J305" s="24">
        <f>IF(A305="","",IFERROR(INDEX(Jobs!$E$5:$E$104,MATCH(A305,Jobs!$A$5:$A$104,0)),""))</f>
        <v/>
      </c>
      <c r="K305" s="21">
        <f>IF(A305="","",IFERROR(INDEX(Jobs!$L$5:$L$104,MATCH(A305,Jobs!$A$5:$A$104,0)),""))</f>
        <v/>
      </c>
      <c r="L305" s="21">
        <f>IF(A305="","",A305&amp;"-"&amp;B305)</f>
        <v/>
      </c>
    </row>
    <row r="306">
      <c r="A306" s="13" t="n"/>
      <c r="B306" s="13" t="n"/>
      <c r="C306" s="13" t="n"/>
      <c r="D306" s="13" t="n"/>
      <c r="E306" s="21">
        <f>IF(A306="","",IFERROR(INDEX(Jobs!$D$5:$D$104,MATCH(A306,Jobs!$A$5:$A$104,0)),""))</f>
        <v/>
      </c>
      <c r="F306" s="23" t="n"/>
      <c r="G306" s="23" t="n"/>
      <c r="H306" s="15">
        <f>IF(OR(A306="",E306=""),0,F306+E306*G306/60)</f>
        <v/>
      </c>
      <c r="I306" s="13" t="n"/>
      <c r="J306" s="24">
        <f>IF(A306="","",IFERROR(INDEX(Jobs!$E$5:$E$104,MATCH(A306,Jobs!$A$5:$A$104,0)),""))</f>
        <v/>
      </c>
      <c r="K306" s="21">
        <f>IF(A306="","",IFERROR(INDEX(Jobs!$L$5:$L$104,MATCH(A306,Jobs!$A$5:$A$104,0)),""))</f>
        <v/>
      </c>
      <c r="L306" s="21">
        <f>IF(A306="","",A306&amp;"-"&amp;B306)</f>
        <v/>
      </c>
    </row>
    <row r="307">
      <c r="A307" s="13" t="n"/>
      <c r="B307" s="13" t="n"/>
      <c r="C307" s="13" t="n"/>
      <c r="D307" s="13" t="n"/>
      <c r="E307" s="21">
        <f>IF(A307="","",IFERROR(INDEX(Jobs!$D$5:$D$104,MATCH(A307,Jobs!$A$5:$A$104,0)),""))</f>
        <v/>
      </c>
      <c r="F307" s="23" t="n"/>
      <c r="G307" s="23" t="n"/>
      <c r="H307" s="15">
        <f>IF(OR(A307="",E307=""),0,F307+E307*G307/60)</f>
        <v/>
      </c>
      <c r="I307" s="13" t="n"/>
      <c r="J307" s="24">
        <f>IF(A307="","",IFERROR(INDEX(Jobs!$E$5:$E$104,MATCH(A307,Jobs!$A$5:$A$104,0)),""))</f>
        <v/>
      </c>
      <c r="K307" s="21">
        <f>IF(A307="","",IFERROR(INDEX(Jobs!$L$5:$L$104,MATCH(A307,Jobs!$A$5:$A$104,0)),""))</f>
        <v/>
      </c>
      <c r="L307" s="21">
        <f>IF(A307="","",A307&amp;"-"&amp;B307)</f>
        <v/>
      </c>
    </row>
    <row r="308">
      <c r="A308" s="13" t="n"/>
      <c r="B308" s="13" t="n"/>
      <c r="C308" s="13" t="n"/>
      <c r="D308" s="13" t="n"/>
      <c r="E308" s="21">
        <f>IF(A308="","",IFERROR(INDEX(Jobs!$D$5:$D$104,MATCH(A308,Jobs!$A$5:$A$104,0)),""))</f>
        <v/>
      </c>
      <c r="F308" s="23" t="n"/>
      <c r="G308" s="23" t="n"/>
      <c r="H308" s="15">
        <f>IF(OR(A308="",E308=""),0,F308+E308*G308/60)</f>
        <v/>
      </c>
      <c r="I308" s="13" t="n"/>
      <c r="J308" s="24">
        <f>IF(A308="","",IFERROR(INDEX(Jobs!$E$5:$E$104,MATCH(A308,Jobs!$A$5:$A$104,0)),""))</f>
        <v/>
      </c>
      <c r="K308" s="21">
        <f>IF(A308="","",IFERROR(INDEX(Jobs!$L$5:$L$104,MATCH(A308,Jobs!$A$5:$A$104,0)),""))</f>
        <v/>
      </c>
      <c r="L308" s="21">
        <f>IF(A308="","",A308&amp;"-"&amp;B308)</f>
        <v/>
      </c>
    </row>
    <row r="309">
      <c r="A309" s="13" t="n"/>
      <c r="B309" s="13" t="n"/>
      <c r="C309" s="13" t="n"/>
      <c r="D309" s="13" t="n"/>
      <c r="E309" s="21">
        <f>IF(A309="","",IFERROR(INDEX(Jobs!$D$5:$D$104,MATCH(A309,Jobs!$A$5:$A$104,0)),""))</f>
        <v/>
      </c>
      <c r="F309" s="23" t="n"/>
      <c r="G309" s="23" t="n"/>
      <c r="H309" s="15">
        <f>IF(OR(A309="",E309=""),0,F309+E309*G309/60)</f>
        <v/>
      </c>
      <c r="I309" s="13" t="n"/>
      <c r="J309" s="24">
        <f>IF(A309="","",IFERROR(INDEX(Jobs!$E$5:$E$104,MATCH(A309,Jobs!$A$5:$A$104,0)),""))</f>
        <v/>
      </c>
      <c r="K309" s="21">
        <f>IF(A309="","",IFERROR(INDEX(Jobs!$L$5:$L$104,MATCH(A309,Jobs!$A$5:$A$104,0)),""))</f>
        <v/>
      </c>
      <c r="L309" s="21">
        <f>IF(A309="","",A309&amp;"-"&amp;B309)</f>
        <v/>
      </c>
    </row>
    <row r="310">
      <c r="A310" s="13" t="n"/>
      <c r="B310" s="13" t="n"/>
      <c r="C310" s="13" t="n"/>
      <c r="D310" s="13" t="n"/>
      <c r="E310" s="21">
        <f>IF(A310="","",IFERROR(INDEX(Jobs!$D$5:$D$104,MATCH(A310,Jobs!$A$5:$A$104,0)),""))</f>
        <v/>
      </c>
      <c r="F310" s="23" t="n"/>
      <c r="G310" s="23" t="n"/>
      <c r="H310" s="15">
        <f>IF(OR(A310="",E310=""),0,F310+E310*G310/60)</f>
        <v/>
      </c>
      <c r="I310" s="13" t="n"/>
      <c r="J310" s="24">
        <f>IF(A310="","",IFERROR(INDEX(Jobs!$E$5:$E$104,MATCH(A310,Jobs!$A$5:$A$104,0)),""))</f>
        <v/>
      </c>
      <c r="K310" s="21">
        <f>IF(A310="","",IFERROR(INDEX(Jobs!$L$5:$L$104,MATCH(A310,Jobs!$A$5:$A$104,0)),""))</f>
        <v/>
      </c>
      <c r="L310" s="21">
        <f>IF(A310="","",A310&amp;"-"&amp;B310)</f>
        <v/>
      </c>
    </row>
    <row r="311">
      <c r="A311" s="13" t="n"/>
      <c r="B311" s="13" t="n"/>
      <c r="C311" s="13" t="n"/>
      <c r="D311" s="13" t="n"/>
      <c r="E311" s="21">
        <f>IF(A311="","",IFERROR(INDEX(Jobs!$D$5:$D$104,MATCH(A311,Jobs!$A$5:$A$104,0)),""))</f>
        <v/>
      </c>
      <c r="F311" s="23" t="n"/>
      <c r="G311" s="23" t="n"/>
      <c r="H311" s="15">
        <f>IF(OR(A311="",E311=""),0,F311+E311*G311/60)</f>
        <v/>
      </c>
      <c r="I311" s="13" t="n"/>
      <c r="J311" s="24">
        <f>IF(A311="","",IFERROR(INDEX(Jobs!$E$5:$E$104,MATCH(A311,Jobs!$A$5:$A$104,0)),""))</f>
        <v/>
      </c>
      <c r="K311" s="21">
        <f>IF(A311="","",IFERROR(INDEX(Jobs!$L$5:$L$104,MATCH(A311,Jobs!$A$5:$A$104,0)),""))</f>
        <v/>
      </c>
      <c r="L311" s="21">
        <f>IF(A311="","",A311&amp;"-"&amp;B311)</f>
        <v/>
      </c>
    </row>
    <row r="312">
      <c r="A312" s="13" t="n"/>
      <c r="B312" s="13" t="n"/>
      <c r="C312" s="13" t="n"/>
      <c r="D312" s="13" t="n"/>
      <c r="E312" s="21">
        <f>IF(A312="","",IFERROR(INDEX(Jobs!$D$5:$D$104,MATCH(A312,Jobs!$A$5:$A$104,0)),""))</f>
        <v/>
      </c>
      <c r="F312" s="23" t="n"/>
      <c r="G312" s="23" t="n"/>
      <c r="H312" s="15">
        <f>IF(OR(A312="",E312=""),0,F312+E312*G312/60)</f>
        <v/>
      </c>
      <c r="I312" s="13" t="n"/>
      <c r="J312" s="24">
        <f>IF(A312="","",IFERROR(INDEX(Jobs!$E$5:$E$104,MATCH(A312,Jobs!$A$5:$A$104,0)),""))</f>
        <v/>
      </c>
      <c r="K312" s="21">
        <f>IF(A312="","",IFERROR(INDEX(Jobs!$L$5:$L$104,MATCH(A312,Jobs!$A$5:$A$104,0)),""))</f>
        <v/>
      </c>
      <c r="L312" s="21">
        <f>IF(A312="","",A312&amp;"-"&amp;B312)</f>
        <v/>
      </c>
    </row>
    <row r="313">
      <c r="A313" s="13" t="n"/>
      <c r="B313" s="13" t="n"/>
      <c r="C313" s="13" t="n"/>
      <c r="D313" s="13" t="n"/>
      <c r="E313" s="21">
        <f>IF(A313="","",IFERROR(INDEX(Jobs!$D$5:$D$104,MATCH(A313,Jobs!$A$5:$A$104,0)),""))</f>
        <v/>
      </c>
      <c r="F313" s="23" t="n"/>
      <c r="G313" s="23" t="n"/>
      <c r="H313" s="15">
        <f>IF(OR(A313="",E313=""),0,F313+E313*G313/60)</f>
        <v/>
      </c>
      <c r="I313" s="13" t="n"/>
      <c r="J313" s="24">
        <f>IF(A313="","",IFERROR(INDEX(Jobs!$E$5:$E$104,MATCH(A313,Jobs!$A$5:$A$104,0)),""))</f>
        <v/>
      </c>
      <c r="K313" s="21">
        <f>IF(A313="","",IFERROR(INDEX(Jobs!$L$5:$L$104,MATCH(A313,Jobs!$A$5:$A$104,0)),""))</f>
        <v/>
      </c>
      <c r="L313" s="21">
        <f>IF(A313="","",A313&amp;"-"&amp;B313)</f>
        <v/>
      </c>
    </row>
    <row r="314">
      <c r="A314" s="13" t="n"/>
      <c r="B314" s="13" t="n"/>
      <c r="C314" s="13" t="n"/>
      <c r="D314" s="13" t="n"/>
      <c r="E314" s="21">
        <f>IF(A314="","",IFERROR(INDEX(Jobs!$D$5:$D$104,MATCH(A314,Jobs!$A$5:$A$104,0)),""))</f>
        <v/>
      </c>
      <c r="F314" s="23" t="n"/>
      <c r="G314" s="23" t="n"/>
      <c r="H314" s="15">
        <f>IF(OR(A314="",E314=""),0,F314+E314*G314/60)</f>
        <v/>
      </c>
      <c r="I314" s="13" t="n"/>
      <c r="J314" s="24">
        <f>IF(A314="","",IFERROR(INDEX(Jobs!$E$5:$E$104,MATCH(A314,Jobs!$A$5:$A$104,0)),""))</f>
        <v/>
      </c>
      <c r="K314" s="21">
        <f>IF(A314="","",IFERROR(INDEX(Jobs!$L$5:$L$104,MATCH(A314,Jobs!$A$5:$A$104,0)),""))</f>
        <v/>
      </c>
      <c r="L314" s="21">
        <f>IF(A314="","",A314&amp;"-"&amp;B314)</f>
        <v/>
      </c>
    </row>
    <row r="315">
      <c r="A315" s="13" t="n"/>
      <c r="B315" s="13" t="n"/>
      <c r="C315" s="13" t="n"/>
      <c r="D315" s="13" t="n"/>
      <c r="E315" s="21">
        <f>IF(A315="","",IFERROR(INDEX(Jobs!$D$5:$D$104,MATCH(A315,Jobs!$A$5:$A$104,0)),""))</f>
        <v/>
      </c>
      <c r="F315" s="23" t="n"/>
      <c r="G315" s="23" t="n"/>
      <c r="H315" s="15">
        <f>IF(OR(A315="",E315=""),0,F315+E315*G315/60)</f>
        <v/>
      </c>
      <c r="I315" s="13" t="n"/>
      <c r="J315" s="24">
        <f>IF(A315="","",IFERROR(INDEX(Jobs!$E$5:$E$104,MATCH(A315,Jobs!$A$5:$A$104,0)),""))</f>
        <v/>
      </c>
      <c r="K315" s="21">
        <f>IF(A315="","",IFERROR(INDEX(Jobs!$L$5:$L$104,MATCH(A315,Jobs!$A$5:$A$104,0)),""))</f>
        <v/>
      </c>
      <c r="L315" s="21">
        <f>IF(A315="","",A315&amp;"-"&amp;B315)</f>
        <v/>
      </c>
    </row>
    <row r="316">
      <c r="A316" s="13" t="n"/>
      <c r="B316" s="13" t="n"/>
      <c r="C316" s="13" t="n"/>
      <c r="D316" s="13" t="n"/>
      <c r="E316" s="21">
        <f>IF(A316="","",IFERROR(INDEX(Jobs!$D$5:$D$104,MATCH(A316,Jobs!$A$5:$A$104,0)),""))</f>
        <v/>
      </c>
      <c r="F316" s="23" t="n"/>
      <c r="G316" s="23" t="n"/>
      <c r="H316" s="15">
        <f>IF(OR(A316="",E316=""),0,F316+E316*G316/60)</f>
        <v/>
      </c>
      <c r="I316" s="13" t="n"/>
      <c r="J316" s="24">
        <f>IF(A316="","",IFERROR(INDEX(Jobs!$E$5:$E$104,MATCH(A316,Jobs!$A$5:$A$104,0)),""))</f>
        <v/>
      </c>
      <c r="K316" s="21">
        <f>IF(A316="","",IFERROR(INDEX(Jobs!$L$5:$L$104,MATCH(A316,Jobs!$A$5:$A$104,0)),""))</f>
        <v/>
      </c>
      <c r="L316" s="21">
        <f>IF(A316="","",A316&amp;"-"&amp;B316)</f>
        <v/>
      </c>
    </row>
    <row r="317">
      <c r="A317" s="13" t="n"/>
      <c r="B317" s="13" t="n"/>
      <c r="C317" s="13" t="n"/>
      <c r="D317" s="13" t="n"/>
      <c r="E317" s="21">
        <f>IF(A317="","",IFERROR(INDEX(Jobs!$D$5:$D$104,MATCH(A317,Jobs!$A$5:$A$104,0)),""))</f>
        <v/>
      </c>
      <c r="F317" s="23" t="n"/>
      <c r="G317" s="23" t="n"/>
      <c r="H317" s="15">
        <f>IF(OR(A317="",E317=""),0,F317+E317*G317/60)</f>
        <v/>
      </c>
      <c r="I317" s="13" t="n"/>
      <c r="J317" s="24">
        <f>IF(A317="","",IFERROR(INDEX(Jobs!$E$5:$E$104,MATCH(A317,Jobs!$A$5:$A$104,0)),""))</f>
        <v/>
      </c>
      <c r="K317" s="21">
        <f>IF(A317="","",IFERROR(INDEX(Jobs!$L$5:$L$104,MATCH(A317,Jobs!$A$5:$A$104,0)),""))</f>
        <v/>
      </c>
      <c r="L317" s="21">
        <f>IF(A317="","",A317&amp;"-"&amp;B317)</f>
        <v/>
      </c>
    </row>
    <row r="318">
      <c r="A318" s="13" t="n"/>
      <c r="B318" s="13" t="n"/>
      <c r="C318" s="13" t="n"/>
      <c r="D318" s="13" t="n"/>
      <c r="E318" s="21">
        <f>IF(A318="","",IFERROR(INDEX(Jobs!$D$5:$D$104,MATCH(A318,Jobs!$A$5:$A$104,0)),""))</f>
        <v/>
      </c>
      <c r="F318" s="23" t="n"/>
      <c r="G318" s="23" t="n"/>
      <c r="H318" s="15">
        <f>IF(OR(A318="",E318=""),0,F318+E318*G318/60)</f>
        <v/>
      </c>
      <c r="I318" s="13" t="n"/>
      <c r="J318" s="24">
        <f>IF(A318="","",IFERROR(INDEX(Jobs!$E$5:$E$104,MATCH(A318,Jobs!$A$5:$A$104,0)),""))</f>
        <v/>
      </c>
      <c r="K318" s="21">
        <f>IF(A318="","",IFERROR(INDEX(Jobs!$L$5:$L$104,MATCH(A318,Jobs!$A$5:$A$104,0)),""))</f>
        <v/>
      </c>
      <c r="L318" s="21">
        <f>IF(A318="","",A318&amp;"-"&amp;B318)</f>
        <v/>
      </c>
    </row>
    <row r="319">
      <c r="A319" s="13" t="n"/>
      <c r="B319" s="13" t="n"/>
      <c r="C319" s="13" t="n"/>
      <c r="D319" s="13" t="n"/>
      <c r="E319" s="21">
        <f>IF(A319="","",IFERROR(INDEX(Jobs!$D$5:$D$104,MATCH(A319,Jobs!$A$5:$A$104,0)),""))</f>
        <v/>
      </c>
      <c r="F319" s="23" t="n"/>
      <c r="G319" s="23" t="n"/>
      <c r="H319" s="15">
        <f>IF(OR(A319="",E319=""),0,F319+E319*G319/60)</f>
        <v/>
      </c>
      <c r="I319" s="13" t="n"/>
      <c r="J319" s="24">
        <f>IF(A319="","",IFERROR(INDEX(Jobs!$E$5:$E$104,MATCH(A319,Jobs!$A$5:$A$104,0)),""))</f>
        <v/>
      </c>
      <c r="K319" s="21">
        <f>IF(A319="","",IFERROR(INDEX(Jobs!$L$5:$L$104,MATCH(A319,Jobs!$A$5:$A$104,0)),""))</f>
        <v/>
      </c>
      <c r="L319" s="21">
        <f>IF(A319="","",A319&amp;"-"&amp;B319)</f>
        <v/>
      </c>
    </row>
    <row r="320">
      <c r="A320" s="13" t="n"/>
      <c r="B320" s="13" t="n"/>
      <c r="C320" s="13" t="n"/>
      <c r="D320" s="13" t="n"/>
      <c r="E320" s="21">
        <f>IF(A320="","",IFERROR(INDEX(Jobs!$D$5:$D$104,MATCH(A320,Jobs!$A$5:$A$104,0)),""))</f>
        <v/>
      </c>
      <c r="F320" s="23" t="n"/>
      <c r="G320" s="23" t="n"/>
      <c r="H320" s="15">
        <f>IF(OR(A320="",E320=""),0,F320+E320*G320/60)</f>
        <v/>
      </c>
      <c r="I320" s="13" t="n"/>
      <c r="J320" s="24">
        <f>IF(A320="","",IFERROR(INDEX(Jobs!$E$5:$E$104,MATCH(A320,Jobs!$A$5:$A$104,0)),""))</f>
        <v/>
      </c>
      <c r="K320" s="21">
        <f>IF(A320="","",IFERROR(INDEX(Jobs!$L$5:$L$104,MATCH(A320,Jobs!$A$5:$A$104,0)),""))</f>
        <v/>
      </c>
      <c r="L320" s="21">
        <f>IF(A320="","",A320&amp;"-"&amp;B320)</f>
        <v/>
      </c>
    </row>
    <row r="321">
      <c r="A321" s="13" t="n"/>
      <c r="B321" s="13" t="n"/>
      <c r="C321" s="13" t="n"/>
      <c r="D321" s="13" t="n"/>
      <c r="E321" s="21">
        <f>IF(A321="","",IFERROR(INDEX(Jobs!$D$5:$D$104,MATCH(A321,Jobs!$A$5:$A$104,0)),""))</f>
        <v/>
      </c>
      <c r="F321" s="23" t="n"/>
      <c r="G321" s="23" t="n"/>
      <c r="H321" s="15">
        <f>IF(OR(A321="",E321=""),0,F321+E321*G321/60)</f>
        <v/>
      </c>
      <c r="I321" s="13" t="n"/>
      <c r="J321" s="24">
        <f>IF(A321="","",IFERROR(INDEX(Jobs!$E$5:$E$104,MATCH(A321,Jobs!$A$5:$A$104,0)),""))</f>
        <v/>
      </c>
      <c r="K321" s="21">
        <f>IF(A321="","",IFERROR(INDEX(Jobs!$L$5:$L$104,MATCH(A321,Jobs!$A$5:$A$104,0)),""))</f>
        <v/>
      </c>
      <c r="L321" s="21">
        <f>IF(A321="","",A321&amp;"-"&amp;B321)</f>
        <v/>
      </c>
    </row>
    <row r="322">
      <c r="A322" s="13" t="n"/>
      <c r="B322" s="13" t="n"/>
      <c r="C322" s="13" t="n"/>
      <c r="D322" s="13" t="n"/>
      <c r="E322" s="21">
        <f>IF(A322="","",IFERROR(INDEX(Jobs!$D$5:$D$104,MATCH(A322,Jobs!$A$5:$A$104,0)),""))</f>
        <v/>
      </c>
      <c r="F322" s="23" t="n"/>
      <c r="G322" s="23" t="n"/>
      <c r="H322" s="15">
        <f>IF(OR(A322="",E322=""),0,F322+E322*G322/60)</f>
        <v/>
      </c>
      <c r="I322" s="13" t="n"/>
      <c r="J322" s="24">
        <f>IF(A322="","",IFERROR(INDEX(Jobs!$E$5:$E$104,MATCH(A322,Jobs!$A$5:$A$104,0)),""))</f>
        <v/>
      </c>
      <c r="K322" s="21">
        <f>IF(A322="","",IFERROR(INDEX(Jobs!$L$5:$L$104,MATCH(A322,Jobs!$A$5:$A$104,0)),""))</f>
        <v/>
      </c>
      <c r="L322" s="21">
        <f>IF(A322="","",A322&amp;"-"&amp;B322)</f>
        <v/>
      </c>
    </row>
    <row r="323">
      <c r="A323" s="13" t="n"/>
      <c r="B323" s="13" t="n"/>
      <c r="C323" s="13" t="n"/>
      <c r="D323" s="13" t="n"/>
      <c r="E323" s="21">
        <f>IF(A323="","",IFERROR(INDEX(Jobs!$D$5:$D$104,MATCH(A323,Jobs!$A$5:$A$104,0)),""))</f>
        <v/>
      </c>
      <c r="F323" s="23" t="n"/>
      <c r="G323" s="23" t="n"/>
      <c r="H323" s="15">
        <f>IF(OR(A323="",E323=""),0,F323+E323*G323/60)</f>
        <v/>
      </c>
      <c r="I323" s="13" t="n"/>
      <c r="J323" s="24">
        <f>IF(A323="","",IFERROR(INDEX(Jobs!$E$5:$E$104,MATCH(A323,Jobs!$A$5:$A$104,0)),""))</f>
        <v/>
      </c>
      <c r="K323" s="21">
        <f>IF(A323="","",IFERROR(INDEX(Jobs!$L$5:$L$104,MATCH(A323,Jobs!$A$5:$A$104,0)),""))</f>
        <v/>
      </c>
      <c r="L323" s="21">
        <f>IF(A323="","",A323&amp;"-"&amp;B323)</f>
        <v/>
      </c>
    </row>
    <row r="324">
      <c r="A324" s="13" t="n"/>
      <c r="B324" s="13" t="n"/>
      <c r="C324" s="13" t="n"/>
      <c r="D324" s="13" t="n"/>
      <c r="E324" s="21">
        <f>IF(A324="","",IFERROR(INDEX(Jobs!$D$5:$D$104,MATCH(A324,Jobs!$A$5:$A$104,0)),""))</f>
        <v/>
      </c>
      <c r="F324" s="23" t="n"/>
      <c r="G324" s="23" t="n"/>
      <c r="H324" s="15">
        <f>IF(OR(A324="",E324=""),0,F324+E324*G324/60)</f>
        <v/>
      </c>
      <c r="I324" s="13" t="n"/>
      <c r="J324" s="24">
        <f>IF(A324="","",IFERROR(INDEX(Jobs!$E$5:$E$104,MATCH(A324,Jobs!$A$5:$A$104,0)),""))</f>
        <v/>
      </c>
      <c r="K324" s="21">
        <f>IF(A324="","",IFERROR(INDEX(Jobs!$L$5:$L$104,MATCH(A324,Jobs!$A$5:$A$104,0)),""))</f>
        <v/>
      </c>
      <c r="L324" s="21">
        <f>IF(A324="","",A324&amp;"-"&amp;B324)</f>
        <v/>
      </c>
    </row>
    <row r="325">
      <c r="A325" s="13" t="n"/>
      <c r="B325" s="13" t="n"/>
      <c r="C325" s="13" t="n"/>
      <c r="D325" s="13" t="n"/>
      <c r="E325" s="21">
        <f>IF(A325="","",IFERROR(INDEX(Jobs!$D$5:$D$104,MATCH(A325,Jobs!$A$5:$A$104,0)),""))</f>
        <v/>
      </c>
      <c r="F325" s="23" t="n"/>
      <c r="G325" s="23" t="n"/>
      <c r="H325" s="15">
        <f>IF(OR(A325="",E325=""),0,F325+E325*G325/60)</f>
        <v/>
      </c>
      <c r="I325" s="13" t="n"/>
      <c r="J325" s="24">
        <f>IF(A325="","",IFERROR(INDEX(Jobs!$E$5:$E$104,MATCH(A325,Jobs!$A$5:$A$104,0)),""))</f>
        <v/>
      </c>
      <c r="K325" s="21">
        <f>IF(A325="","",IFERROR(INDEX(Jobs!$L$5:$L$104,MATCH(A325,Jobs!$A$5:$A$104,0)),""))</f>
        <v/>
      </c>
      <c r="L325" s="21">
        <f>IF(A325="","",A325&amp;"-"&amp;B325)</f>
        <v/>
      </c>
    </row>
    <row r="326">
      <c r="A326" s="13" t="n"/>
      <c r="B326" s="13" t="n"/>
      <c r="C326" s="13" t="n"/>
      <c r="D326" s="13" t="n"/>
      <c r="E326" s="21">
        <f>IF(A326="","",IFERROR(INDEX(Jobs!$D$5:$D$104,MATCH(A326,Jobs!$A$5:$A$104,0)),""))</f>
        <v/>
      </c>
      <c r="F326" s="23" t="n"/>
      <c r="G326" s="23" t="n"/>
      <c r="H326" s="15">
        <f>IF(OR(A326="",E326=""),0,F326+E326*G326/60)</f>
        <v/>
      </c>
      <c r="I326" s="13" t="n"/>
      <c r="J326" s="24">
        <f>IF(A326="","",IFERROR(INDEX(Jobs!$E$5:$E$104,MATCH(A326,Jobs!$A$5:$A$104,0)),""))</f>
        <v/>
      </c>
      <c r="K326" s="21">
        <f>IF(A326="","",IFERROR(INDEX(Jobs!$L$5:$L$104,MATCH(A326,Jobs!$A$5:$A$104,0)),""))</f>
        <v/>
      </c>
      <c r="L326" s="21">
        <f>IF(A326="","",A326&amp;"-"&amp;B326)</f>
        <v/>
      </c>
    </row>
    <row r="327">
      <c r="A327" s="13" t="n"/>
      <c r="B327" s="13" t="n"/>
      <c r="C327" s="13" t="n"/>
      <c r="D327" s="13" t="n"/>
      <c r="E327" s="21">
        <f>IF(A327="","",IFERROR(INDEX(Jobs!$D$5:$D$104,MATCH(A327,Jobs!$A$5:$A$104,0)),""))</f>
        <v/>
      </c>
      <c r="F327" s="23" t="n"/>
      <c r="G327" s="23" t="n"/>
      <c r="H327" s="15">
        <f>IF(OR(A327="",E327=""),0,F327+E327*G327/60)</f>
        <v/>
      </c>
      <c r="I327" s="13" t="n"/>
      <c r="J327" s="24">
        <f>IF(A327="","",IFERROR(INDEX(Jobs!$E$5:$E$104,MATCH(A327,Jobs!$A$5:$A$104,0)),""))</f>
        <v/>
      </c>
      <c r="K327" s="21">
        <f>IF(A327="","",IFERROR(INDEX(Jobs!$L$5:$L$104,MATCH(A327,Jobs!$A$5:$A$104,0)),""))</f>
        <v/>
      </c>
      <c r="L327" s="21">
        <f>IF(A327="","",A327&amp;"-"&amp;B327)</f>
        <v/>
      </c>
    </row>
    <row r="328">
      <c r="A328" s="13" t="n"/>
      <c r="B328" s="13" t="n"/>
      <c r="C328" s="13" t="n"/>
      <c r="D328" s="13" t="n"/>
      <c r="E328" s="21">
        <f>IF(A328="","",IFERROR(INDEX(Jobs!$D$5:$D$104,MATCH(A328,Jobs!$A$5:$A$104,0)),""))</f>
        <v/>
      </c>
      <c r="F328" s="23" t="n"/>
      <c r="G328" s="23" t="n"/>
      <c r="H328" s="15">
        <f>IF(OR(A328="",E328=""),0,F328+E328*G328/60)</f>
        <v/>
      </c>
      <c r="I328" s="13" t="n"/>
      <c r="J328" s="24">
        <f>IF(A328="","",IFERROR(INDEX(Jobs!$E$5:$E$104,MATCH(A328,Jobs!$A$5:$A$104,0)),""))</f>
        <v/>
      </c>
      <c r="K328" s="21">
        <f>IF(A328="","",IFERROR(INDEX(Jobs!$L$5:$L$104,MATCH(A328,Jobs!$A$5:$A$104,0)),""))</f>
        <v/>
      </c>
      <c r="L328" s="21">
        <f>IF(A328="","",A328&amp;"-"&amp;B328)</f>
        <v/>
      </c>
    </row>
    <row r="329">
      <c r="A329" s="13" t="n"/>
      <c r="B329" s="13" t="n"/>
      <c r="C329" s="13" t="n"/>
      <c r="D329" s="13" t="n"/>
      <c r="E329" s="21">
        <f>IF(A329="","",IFERROR(INDEX(Jobs!$D$5:$D$104,MATCH(A329,Jobs!$A$5:$A$104,0)),""))</f>
        <v/>
      </c>
      <c r="F329" s="23" t="n"/>
      <c r="G329" s="23" t="n"/>
      <c r="H329" s="15">
        <f>IF(OR(A329="",E329=""),0,F329+E329*G329/60)</f>
        <v/>
      </c>
      <c r="I329" s="13" t="n"/>
      <c r="J329" s="24">
        <f>IF(A329="","",IFERROR(INDEX(Jobs!$E$5:$E$104,MATCH(A329,Jobs!$A$5:$A$104,0)),""))</f>
        <v/>
      </c>
      <c r="K329" s="21">
        <f>IF(A329="","",IFERROR(INDEX(Jobs!$L$5:$L$104,MATCH(A329,Jobs!$A$5:$A$104,0)),""))</f>
        <v/>
      </c>
      <c r="L329" s="21">
        <f>IF(A329="","",A329&amp;"-"&amp;B329)</f>
        <v/>
      </c>
    </row>
    <row r="330">
      <c r="A330" s="13" t="n"/>
      <c r="B330" s="13" t="n"/>
      <c r="C330" s="13" t="n"/>
      <c r="D330" s="13" t="n"/>
      <c r="E330" s="21">
        <f>IF(A330="","",IFERROR(INDEX(Jobs!$D$5:$D$104,MATCH(A330,Jobs!$A$5:$A$104,0)),""))</f>
        <v/>
      </c>
      <c r="F330" s="23" t="n"/>
      <c r="G330" s="23" t="n"/>
      <c r="H330" s="15">
        <f>IF(OR(A330="",E330=""),0,F330+E330*G330/60)</f>
        <v/>
      </c>
      <c r="I330" s="13" t="n"/>
      <c r="J330" s="24">
        <f>IF(A330="","",IFERROR(INDEX(Jobs!$E$5:$E$104,MATCH(A330,Jobs!$A$5:$A$104,0)),""))</f>
        <v/>
      </c>
      <c r="K330" s="21">
        <f>IF(A330="","",IFERROR(INDEX(Jobs!$L$5:$L$104,MATCH(A330,Jobs!$A$5:$A$104,0)),""))</f>
        <v/>
      </c>
      <c r="L330" s="21">
        <f>IF(A330="","",A330&amp;"-"&amp;B330)</f>
        <v/>
      </c>
    </row>
    <row r="331">
      <c r="A331" s="13" t="n"/>
      <c r="B331" s="13" t="n"/>
      <c r="C331" s="13" t="n"/>
      <c r="D331" s="13" t="n"/>
      <c r="E331" s="21">
        <f>IF(A331="","",IFERROR(INDEX(Jobs!$D$5:$D$104,MATCH(A331,Jobs!$A$5:$A$104,0)),""))</f>
        <v/>
      </c>
      <c r="F331" s="23" t="n"/>
      <c r="G331" s="23" t="n"/>
      <c r="H331" s="15">
        <f>IF(OR(A331="",E331=""),0,F331+E331*G331/60)</f>
        <v/>
      </c>
      <c r="I331" s="13" t="n"/>
      <c r="J331" s="24">
        <f>IF(A331="","",IFERROR(INDEX(Jobs!$E$5:$E$104,MATCH(A331,Jobs!$A$5:$A$104,0)),""))</f>
        <v/>
      </c>
      <c r="K331" s="21">
        <f>IF(A331="","",IFERROR(INDEX(Jobs!$L$5:$L$104,MATCH(A331,Jobs!$A$5:$A$104,0)),""))</f>
        <v/>
      </c>
      <c r="L331" s="21">
        <f>IF(A331="","",A331&amp;"-"&amp;B331)</f>
        <v/>
      </c>
    </row>
    <row r="332">
      <c r="A332" s="13" t="n"/>
      <c r="B332" s="13" t="n"/>
      <c r="C332" s="13" t="n"/>
      <c r="D332" s="13" t="n"/>
      <c r="E332" s="21">
        <f>IF(A332="","",IFERROR(INDEX(Jobs!$D$5:$D$104,MATCH(A332,Jobs!$A$5:$A$104,0)),""))</f>
        <v/>
      </c>
      <c r="F332" s="23" t="n"/>
      <c r="G332" s="23" t="n"/>
      <c r="H332" s="15">
        <f>IF(OR(A332="",E332=""),0,F332+E332*G332/60)</f>
        <v/>
      </c>
      <c r="I332" s="13" t="n"/>
      <c r="J332" s="24">
        <f>IF(A332="","",IFERROR(INDEX(Jobs!$E$5:$E$104,MATCH(A332,Jobs!$A$5:$A$104,0)),""))</f>
        <v/>
      </c>
      <c r="K332" s="21">
        <f>IF(A332="","",IFERROR(INDEX(Jobs!$L$5:$L$104,MATCH(A332,Jobs!$A$5:$A$104,0)),""))</f>
        <v/>
      </c>
      <c r="L332" s="21">
        <f>IF(A332="","",A332&amp;"-"&amp;B332)</f>
        <v/>
      </c>
    </row>
    <row r="333">
      <c r="A333" s="13" t="n"/>
      <c r="B333" s="13" t="n"/>
      <c r="C333" s="13" t="n"/>
      <c r="D333" s="13" t="n"/>
      <c r="E333" s="21">
        <f>IF(A333="","",IFERROR(INDEX(Jobs!$D$5:$D$104,MATCH(A333,Jobs!$A$5:$A$104,0)),""))</f>
        <v/>
      </c>
      <c r="F333" s="23" t="n"/>
      <c r="G333" s="23" t="n"/>
      <c r="H333" s="15">
        <f>IF(OR(A333="",E333=""),0,F333+E333*G333/60)</f>
        <v/>
      </c>
      <c r="I333" s="13" t="n"/>
      <c r="J333" s="24">
        <f>IF(A333="","",IFERROR(INDEX(Jobs!$E$5:$E$104,MATCH(A333,Jobs!$A$5:$A$104,0)),""))</f>
        <v/>
      </c>
      <c r="K333" s="21">
        <f>IF(A333="","",IFERROR(INDEX(Jobs!$L$5:$L$104,MATCH(A333,Jobs!$A$5:$A$104,0)),""))</f>
        <v/>
      </c>
      <c r="L333" s="21">
        <f>IF(A333="","",A333&amp;"-"&amp;B333)</f>
        <v/>
      </c>
    </row>
    <row r="334">
      <c r="A334" s="13" t="n"/>
      <c r="B334" s="13" t="n"/>
      <c r="C334" s="13" t="n"/>
      <c r="D334" s="13" t="n"/>
      <c r="E334" s="21">
        <f>IF(A334="","",IFERROR(INDEX(Jobs!$D$5:$D$104,MATCH(A334,Jobs!$A$5:$A$104,0)),""))</f>
        <v/>
      </c>
      <c r="F334" s="23" t="n"/>
      <c r="G334" s="23" t="n"/>
      <c r="H334" s="15">
        <f>IF(OR(A334="",E334=""),0,F334+E334*G334/60)</f>
        <v/>
      </c>
      <c r="I334" s="13" t="n"/>
      <c r="J334" s="24">
        <f>IF(A334="","",IFERROR(INDEX(Jobs!$E$5:$E$104,MATCH(A334,Jobs!$A$5:$A$104,0)),""))</f>
        <v/>
      </c>
      <c r="K334" s="21">
        <f>IF(A334="","",IFERROR(INDEX(Jobs!$L$5:$L$104,MATCH(A334,Jobs!$A$5:$A$104,0)),""))</f>
        <v/>
      </c>
      <c r="L334" s="21">
        <f>IF(A334="","",A334&amp;"-"&amp;B334)</f>
        <v/>
      </c>
    </row>
    <row r="335">
      <c r="A335" s="13" t="n"/>
      <c r="B335" s="13" t="n"/>
      <c r="C335" s="13" t="n"/>
      <c r="D335" s="13" t="n"/>
      <c r="E335" s="21">
        <f>IF(A335="","",IFERROR(INDEX(Jobs!$D$5:$D$104,MATCH(A335,Jobs!$A$5:$A$104,0)),""))</f>
        <v/>
      </c>
      <c r="F335" s="23" t="n"/>
      <c r="G335" s="23" t="n"/>
      <c r="H335" s="15">
        <f>IF(OR(A335="",E335=""),0,F335+E335*G335/60)</f>
        <v/>
      </c>
      <c r="I335" s="13" t="n"/>
      <c r="J335" s="24">
        <f>IF(A335="","",IFERROR(INDEX(Jobs!$E$5:$E$104,MATCH(A335,Jobs!$A$5:$A$104,0)),""))</f>
        <v/>
      </c>
      <c r="K335" s="21">
        <f>IF(A335="","",IFERROR(INDEX(Jobs!$L$5:$L$104,MATCH(A335,Jobs!$A$5:$A$104,0)),""))</f>
        <v/>
      </c>
      <c r="L335" s="21">
        <f>IF(A335="","",A335&amp;"-"&amp;B335)</f>
        <v/>
      </c>
    </row>
    <row r="336">
      <c r="A336" s="13" t="n"/>
      <c r="B336" s="13" t="n"/>
      <c r="C336" s="13" t="n"/>
      <c r="D336" s="13" t="n"/>
      <c r="E336" s="21">
        <f>IF(A336="","",IFERROR(INDEX(Jobs!$D$5:$D$104,MATCH(A336,Jobs!$A$5:$A$104,0)),""))</f>
        <v/>
      </c>
      <c r="F336" s="23" t="n"/>
      <c r="G336" s="23" t="n"/>
      <c r="H336" s="15">
        <f>IF(OR(A336="",E336=""),0,F336+E336*G336/60)</f>
        <v/>
      </c>
      <c r="I336" s="13" t="n"/>
      <c r="J336" s="24">
        <f>IF(A336="","",IFERROR(INDEX(Jobs!$E$5:$E$104,MATCH(A336,Jobs!$A$5:$A$104,0)),""))</f>
        <v/>
      </c>
      <c r="K336" s="21">
        <f>IF(A336="","",IFERROR(INDEX(Jobs!$L$5:$L$104,MATCH(A336,Jobs!$A$5:$A$104,0)),""))</f>
        <v/>
      </c>
      <c r="L336" s="21">
        <f>IF(A336="","",A336&amp;"-"&amp;B336)</f>
        <v/>
      </c>
    </row>
    <row r="337">
      <c r="A337" s="13" t="n"/>
      <c r="B337" s="13" t="n"/>
      <c r="C337" s="13" t="n"/>
      <c r="D337" s="13" t="n"/>
      <c r="E337" s="21">
        <f>IF(A337="","",IFERROR(INDEX(Jobs!$D$5:$D$104,MATCH(A337,Jobs!$A$5:$A$104,0)),""))</f>
        <v/>
      </c>
      <c r="F337" s="23" t="n"/>
      <c r="G337" s="23" t="n"/>
      <c r="H337" s="15">
        <f>IF(OR(A337="",E337=""),0,F337+E337*G337/60)</f>
        <v/>
      </c>
      <c r="I337" s="13" t="n"/>
      <c r="J337" s="24">
        <f>IF(A337="","",IFERROR(INDEX(Jobs!$E$5:$E$104,MATCH(A337,Jobs!$A$5:$A$104,0)),""))</f>
        <v/>
      </c>
      <c r="K337" s="21">
        <f>IF(A337="","",IFERROR(INDEX(Jobs!$L$5:$L$104,MATCH(A337,Jobs!$A$5:$A$104,0)),""))</f>
        <v/>
      </c>
      <c r="L337" s="21">
        <f>IF(A337="","",A337&amp;"-"&amp;B337)</f>
        <v/>
      </c>
    </row>
    <row r="338">
      <c r="A338" s="13" t="n"/>
      <c r="B338" s="13" t="n"/>
      <c r="C338" s="13" t="n"/>
      <c r="D338" s="13" t="n"/>
      <c r="E338" s="21">
        <f>IF(A338="","",IFERROR(INDEX(Jobs!$D$5:$D$104,MATCH(A338,Jobs!$A$5:$A$104,0)),""))</f>
        <v/>
      </c>
      <c r="F338" s="23" t="n"/>
      <c r="G338" s="23" t="n"/>
      <c r="H338" s="15">
        <f>IF(OR(A338="",E338=""),0,F338+E338*G338/60)</f>
        <v/>
      </c>
      <c r="I338" s="13" t="n"/>
      <c r="J338" s="24">
        <f>IF(A338="","",IFERROR(INDEX(Jobs!$E$5:$E$104,MATCH(A338,Jobs!$A$5:$A$104,0)),""))</f>
        <v/>
      </c>
      <c r="K338" s="21">
        <f>IF(A338="","",IFERROR(INDEX(Jobs!$L$5:$L$104,MATCH(A338,Jobs!$A$5:$A$104,0)),""))</f>
        <v/>
      </c>
      <c r="L338" s="21">
        <f>IF(A338="","",A338&amp;"-"&amp;B338)</f>
        <v/>
      </c>
    </row>
    <row r="339">
      <c r="A339" s="13" t="n"/>
      <c r="B339" s="13" t="n"/>
      <c r="C339" s="13" t="n"/>
      <c r="D339" s="13" t="n"/>
      <c r="E339" s="21">
        <f>IF(A339="","",IFERROR(INDEX(Jobs!$D$5:$D$104,MATCH(A339,Jobs!$A$5:$A$104,0)),""))</f>
        <v/>
      </c>
      <c r="F339" s="23" t="n"/>
      <c r="G339" s="23" t="n"/>
      <c r="H339" s="15">
        <f>IF(OR(A339="",E339=""),0,F339+E339*G339/60)</f>
        <v/>
      </c>
      <c r="I339" s="13" t="n"/>
      <c r="J339" s="24">
        <f>IF(A339="","",IFERROR(INDEX(Jobs!$E$5:$E$104,MATCH(A339,Jobs!$A$5:$A$104,0)),""))</f>
        <v/>
      </c>
      <c r="K339" s="21">
        <f>IF(A339="","",IFERROR(INDEX(Jobs!$L$5:$L$104,MATCH(A339,Jobs!$A$5:$A$104,0)),""))</f>
        <v/>
      </c>
      <c r="L339" s="21">
        <f>IF(A339="","",A339&amp;"-"&amp;B339)</f>
        <v/>
      </c>
    </row>
    <row r="340">
      <c r="A340" s="13" t="n"/>
      <c r="B340" s="13" t="n"/>
      <c r="C340" s="13" t="n"/>
      <c r="D340" s="13" t="n"/>
      <c r="E340" s="21">
        <f>IF(A340="","",IFERROR(INDEX(Jobs!$D$5:$D$104,MATCH(A340,Jobs!$A$5:$A$104,0)),""))</f>
        <v/>
      </c>
      <c r="F340" s="23" t="n"/>
      <c r="G340" s="23" t="n"/>
      <c r="H340" s="15">
        <f>IF(OR(A340="",E340=""),0,F340+E340*G340/60)</f>
        <v/>
      </c>
      <c r="I340" s="13" t="n"/>
      <c r="J340" s="24">
        <f>IF(A340="","",IFERROR(INDEX(Jobs!$E$5:$E$104,MATCH(A340,Jobs!$A$5:$A$104,0)),""))</f>
        <v/>
      </c>
      <c r="K340" s="21">
        <f>IF(A340="","",IFERROR(INDEX(Jobs!$L$5:$L$104,MATCH(A340,Jobs!$A$5:$A$104,0)),""))</f>
        <v/>
      </c>
      <c r="L340" s="21">
        <f>IF(A340="","",A340&amp;"-"&amp;B340)</f>
        <v/>
      </c>
    </row>
    <row r="341">
      <c r="A341" s="13" t="n"/>
      <c r="B341" s="13" t="n"/>
      <c r="C341" s="13" t="n"/>
      <c r="D341" s="13" t="n"/>
      <c r="E341" s="21">
        <f>IF(A341="","",IFERROR(INDEX(Jobs!$D$5:$D$104,MATCH(A341,Jobs!$A$5:$A$104,0)),""))</f>
        <v/>
      </c>
      <c r="F341" s="23" t="n"/>
      <c r="G341" s="23" t="n"/>
      <c r="H341" s="15">
        <f>IF(OR(A341="",E341=""),0,F341+E341*G341/60)</f>
        <v/>
      </c>
      <c r="I341" s="13" t="n"/>
      <c r="J341" s="24">
        <f>IF(A341="","",IFERROR(INDEX(Jobs!$E$5:$E$104,MATCH(A341,Jobs!$A$5:$A$104,0)),""))</f>
        <v/>
      </c>
      <c r="K341" s="21">
        <f>IF(A341="","",IFERROR(INDEX(Jobs!$L$5:$L$104,MATCH(A341,Jobs!$A$5:$A$104,0)),""))</f>
        <v/>
      </c>
      <c r="L341" s="21">
        <f>IF(A341="","",A341&amp;"-"&amp;B341)</f>
        <v/>
      </c>
    </row>
    <row r="342">
      <c r="A342" s="13" t="n"/>
      <c r="B342" s="13" t="n"/>
      <c r="C342" s="13" t="n"/>
      <c r="D342" s="13" t="n"/>
      <c r="E342" s="21">
        <f>IF(A342="","",IFERROR(INDEX(Jobs!$D$5:$D$104,MATCH(A342,Jobs!$A$5:$A$104,0)),""))</f>
        <v/>
      </c>
      <c r="F342" s="23" t="n"/>
      <c r="G342" s="23" t="n"/>
      <c r="H342" s="15">
        <f>IF(OR(A342="",E342=""),0,F342+E342*G342/60)</f>
        <v/>
      </c>
      <c r="I342" s="13" t="n"/>
      <c r="J342" s="24">
        <f>IF(A342="","",IFERROR(INDEX(Jobs!$E$5:$E$104,MATCH(A342,Jobs!$A$5:$A$104,0)),""))</f>
        <v/>
      </c>
      <c r="K342" s="21">
        <f>IF(A342="","",IFERROR(INDEX(Jobs!$L$5:$L$104,MATCH(A342,Jobs!$A$5:$A$104,0)),""))</f>
        <v/>
      </c>
      <c r="L342" s="21">
        <f>IF(A342="","",A342&amp;"-"&amp;B342)</f>
        <v/>
      </c>
    </row>
    <row r="343">
      <c r="A343" s="13" t="n"/>
      <c r="B343" s="13" t="n"/>
      <c r="C343" s="13" t="n"/>
      <c r="D343" s="13" t="n"/>
      <c r="E343" s="21">
        <f>IF(A343="","",IFERROR(INDEX(Jobs!$D$5:$D$104,MATCH(A343,Jobs!$A$5:$A$104,0)),""))</f>
        <v/>
      </c>
      <c r="F343" s="23" t="n"/>
      <c r="G343" s="23" t="n"/>
      <c r="H343" s="15">
        <f>IF(OR(A343="",E343=""),0,F343+E343*G343/60)</f>
        <v/>
      </c>
      <c r="I343" s="13" t="n"/>
      <c r="J343" s="24">
        <f>IF(A343="","",IFERROR(INDEX(Jobs!$E$5:$E$104,MATCH(A343,Jobs!$A$5:$A$104,0)),""))</f>
        <v/>
      </c>
      <c r="K343" s="21">
        <f>IF(A343="","",IFERROR(INDEX(Jobs!$L$5:$L$104,MATCH(A343,Jobs!$A$5:$A$104,0)),""))</f>
        <v/>
      </c>
      <c r="L343" s="21">
        <f>IF(A343="","",A343&amp;"-"&amp;B343)</f>
        <v/>
      </c>
    </row>
    <row r="344">
      <c r="A344" s="13" t="n"/>
      <c r="B344" s="13" t="n"/>
      <c r="C344" s="13" t="n"/>
      <c r="D344" s="13" t="n"/>
      <c r="E344" s="21">
        <f>IF(A344="","",IFERROR(INDEX(Jobs!$D$5:$D$104,MATCH(A344,Jobs!$A$5:$A$104,0)),""))</f>
        <v/>
      </c>
      <c r="F344" s="23" t="n"/>
      <c r="G344" s="23" t="n"/>
      <c r="H344" s="15">
        <f>IF(OR(A344="",E344=""),0,F344+E344*G344/60)</f>
        <v/>
      </c>
      <c r="I344" s="13" t="n"/>
      <c r="J344" s="24">
        <f>IF(A344="","",IFERROR(INDEX(Jobs!$E$5:$E$104,MATCH(A344,Jobs!$A$5:$A$104,0)),""))</f>
        <v/>
      </c>
      <c r="K344" s="21">
        <f>IF(A344="","",IFERROR(INDEX(Jobs!$L$5:$L$104,MATCH(A344,Jobs!$A$5:$A$104,0)),""))</f>
        <v/>
      </c>
      <c r="L344" s="21">
        <f>IF(A344="","",A344&amp;"-"&amp;B344)</f>
        <v/>
      </c>
    </row>
    <row r="345">
      <c r="A345" s="13" t="n"/>
      <c r="B345" s="13" t="n"/>
      <c r="C345" s="13" t="n"/>
      <c r="D345" s="13" t="n"/>
      <c r="E345" s="21">
        <f>IF(A345="","",IFERROR(INDEX(Jobs!$D$5:$D$104,MATCH(A345,Jobs!$A$5:$A$104,0)),""))</f>
        <v/>
      </c>
      <c r="F345" s="23" t="n"/>
      <c r="G345" s="23" t="n"/>
      <c r="H345" s="15">
        <f>IF(OR(A345="",E345=""),0,F345+E345*G345/60)</f>
        <v/>
      </c>
      <c r="I345" s="13" t="n"/>
      <c r="J345" s="24">
        <f>IF(A345="","",IFERROR(INDEX(Jobs!$E$5:$E$104,MATCH(A345,Jobs!$A$5:$A$104,0)),""))</f>
        <v/>
      </c>
      <c r="K345" s="21">
        <f>IF(A345="","",IFERROR(INDEX(Jobs!$L$5:$L$104,MATCH(A345,Jobs!$A$5:$A$104,0)),""))</f>
        <v/>
      </c>
      <c r="L345" s="21">
        <f>IF(A345="","",A345&amp;"-"&amp;B345)</f>
        <v/>
      </c>
    </row>
    <row r="346">
      <c r="A346" s="13" t="n"/>
      <c r="B346" s="13" t="n"/>
      <c r="C346" s="13" t="n"/>
      <c r="D346" s="13" t="n"/>
      <c r="E346" s="21">
        <f>IF(A346="","",IFERROR(INDEX(Jobs!$D$5:$D$104,MATCH(A346,Jobs!$A$5:$A$104,0)),""))</f>
        <v/>
      </c>
      <c r="F346" s="23" t="n"/>
      <c r="G346" s="23" t="n"/>
      <c r="H346" s="15">
        <f>IF(OR(A346="",E346=""),0,F346+E346*G346/60)</f>
        <v/>
      </c>
      <c r="I346" s="13" t="n"/>
      <c r="J346" s="24">
        <f>IF(A346="","",IFERROR(INDEX(Jobs!$E$5:$E$104,MATCH(A346,Jobs!$A$5:$A$104,0)),""))</f>
        <v/>
      </c>
      <c r="K346" s="21">
        <f>IF(A346="","",IFERROR(INDEX(Jobs!$L$5:$L$104,MATCH(A346,Jobs!$A$5:$A$104,0)),""))</f>
        <v/>
      </c>
      <c r="L346" s="21">
        <f>IF(A346="","",A346&amp;"-"&amp;B346)</f>
        <v/>
      </c>
    </row>
    <row r="347">
      <c r="A347" s="13" t="n"/>
      <c r="B347" s="13" t="n"/>
      <c r="C347" s="13" t="n"/>
      <c r="D347" s="13" t="n"/>
      <c r="E347" s="21">
        <f>IF(A347="","",IFERROR(INDEX(Jobs!$D$5:$D$104,MATCH(A347,Jobs!$A$5:$A$104,0)),""))</f>
        <v/>
      </c>
      <c r="F347" s="23" t="n"/>
      <c r="G347" s="23" t="n"/>
      <c r="H347" s="15">
        <f>IF(OR(A347="",E347=""),0,F347+E347*G347/60)</f>
        <v/>
      </c>
      <c r="I347" s="13" t="n"/>
      <c r="J347" s="24">
        <f>IF(A347="","",IFERROR(INDEX(Jobs!$E$5:$E$104,MATCH(A347,Jobs!$A$5:$A$104,0)),""))</f>
        <v/>
      </c>
      <c r="K347" s="21">
        <f>IF(A347="","",IFERROR(INDEX(Jobs!$L$5:$L$104,MATCH(A347,Jobs!$A$5:$A$104,0)),""))</f>
        <v/>
      </c>
      <c r="L347" s="21">
        <f>IF(A347="","",A347&amp;"-"&amp;B347)</f>
        <v/>
      </c>
    </row>
    <row r="348">
      <c r="A348" s="13" t="n"/>
      <c r="B348" s="13" t="n"/>
      <c r="C348" s="13" t="n"/>
      <c r="D348" s="13" t="n"/>
      <c r="E348" s="21">
        <f>IF(A348="","",IFERROR(INDEX(Jobs!$D$5:$D$104,MATCH(A348,Jobs!$A$5:$A$104,0)),""))</f>
        <v/>
      </c>
      <c r="F348" s="23" t="n"/>
      <c r="G348" s="23" t="n"/>
      <c r="H348" s="15">
        <f>IF(OR(A348="",E348=""),0,F348+E348*G348/60)</f>
        <v/>
      </c>
      <c r="I348" s="13" t="n"/>
      <c r="J348" s="24">
        <f>IF(A348="","",IFERROR(INDEX(Jobs!$E$5:$E$104,MATCH(A348,Jobs!$A$5:$A$104,0)),""))</f>
        <v/>
      </c>
      <c r="K348" s="21">
        <f>IF(A348="","",IFERROR(INDEX(Jobs!$L$5:$L$104,MATCH(A348,Jobs!$A$5:$A$104,0)),""))</f>
        <v/>
      </c>
      <c r="L348" s="21">
        <f>IF(A348="","",A348&amp;"-"&amp;B348)</f>
        <v/>
      </c>
    </row>
    <row r="349">
      <c r="A349" s="13" t="n"/>
      <c r="B349" s="13" t="n"/>
      <c r="C349" s="13" t="n"/>
      <c r="D349" s="13" t="n"/>
      <c r="E349" s="21">
        <f>IF(A349="","",IFERROR(INDEX(Jobs!$D$5:$D$104,MATCH(A349,Jobs!$A$5:$A$104,0)),""))</f>
        <v/>
      </c>
      <c r="F349" s="23" t="n"/>
      <c r="G349" s="23" t="n"/>
      <c r="H349" s="15">
        <f>IF(OR(A349="",E349=""),0,F349+E349*G349/60)</f>
        <v/>
      </c>
      <c r="I349" s="13" t="n"/>
      <c r="J349" s="24">
        <f>IF(A349="","",IFERROR(INDEX(Jobs!$E$5:$E$104,MATCH(A349,Jobs!$A$5:$A$104,0)),""))</f>
        <v/>
      </c>
      <c r="K349" s="21">
        <f>IF(A349="","",IFERROR(INDEX(Jobs!$L$5:$L$104,MATCH(A349,Jobs!$A$5:$A$104,0)),""))</f>
        <v/>
      </c>
      <c r="L349" s="21">
        <f>IF(A349="","",A349&amp;"-"&amp;B349)</f>
        <v/>
      </c>
    </row>
    <row r="350">
      <c r="A350" s="13" t="n"/>
      <c r="B350" s="13" t="n"/>
      <c r="C350" s="13" t="n"/>
      <c r="D350" s="13" t="n"/>
      <c r="E350" s="21">
        <f>IF(A350="","",IFERROR(INDEX(Jobs!$D$5:$D$104,MATCH(A350,Jobs!$A$5:$A$104,0)),""))</f>
        <v/>
      </c>
      <c r="F350" s="23" t="n"/>
      <c r="G350" s="23" t="n"/>
      <c r="H350" s="15">
        <f>IF(OR(A350="",E350=""),0,F350+E350*G350/60)</f>
        <v/>
      </c>
      <c r="I350" s="13" t="n"/>
      <c r="J350" s="24">
        <f>IF(A350="","",IFERROR(INDEX(Jobs!$E$5:$E$104,MATCH(A350,Jobs!$A$5:$A$104,0)),""))</f>
        <v/>
      </c>
      <c r="K350" s="21">
        <f>IF(A350="","",IFERROR(INDEX(Jobs!$L$5:$L$104,MATCH(A350,Jobs!$A$5:$A$104,0)),""))</f>
        <v/>
      </c>
      <c r="L350" s="21">
        <f>IF(A350="","",A350&amp;"-"&amp;B350)</f>
        <v/>
      </c>
    </row>
    <row r="351">
      <c r="A351" s="13" t="n"/>
      <c r="B351" s="13" t="n"/>
      <c r="C351" s="13" t="n"/>
      <c r="D351" s="13" t="n"/>
      <c r="E351" s="21">
        <f>IF(A351="","",IFERROR(INDEX(Jobs!$D$5:$D$104,MATCH(A351,Jobs!$A$5:$A$104,0)),""))</f>
        <v/>
      </c>
      <c r="F351" s="23" t="n"/>
      <c r="G351" s="23" t="n"/>
      <c r="H351" s="15">
        <f>IF(OR(A351="",E351=""),0,F351+E351*G351/60)</f>
        <v/>
      </c>
      <c r="I351" s="13" t="n"/>
      <c r="J351" s="24">
        <f>IF(A351="","",IFERROR(INDEX(Jobs!$E$5:$E$104,MATCH(A351,Jobs!$A$5:$A$104,0)),""))</f>
        <v/>
      </c>
      <c r="K351" s="21">
        <f>IF(A351="","",IFERROR(INDEX(Jobs!$L$5:$L$104,MATCH(A351,Jobs!$A$5:$A$104,0)),""))</f>
        <v/>
      </c>
      <c r="L351" s="21">
        <f>IF(A351="","",A351&amp;"-"&amp;B351)</f>
        <v/>
      </c>
    </row>
    <row r="352">
      <c r="A352" s="13" t="n"/>
      <c r="B352" s="13" t="n"/>
      <c r="C352" s="13" t="n"/>
      <c r="D352" s="13" t="n"/>
      <c r="E352" s="21">
        <f>IF(A352="","",IFERROR(INDEX(Jobs!$D$5:$D$104,MATCH(A352,Jobs!$A$5:$A$104,0)),""))</f>
        <v/>
      </c>
      <c r="F352" s="23" t="n"/>
      <c r="G352" s="23" t="n"/>
      <c r="H352" s="15">
        <f>IF(OR(A352="",E352=""),0,F352+E352*G352/60)</f>
        <v/>
      </c>
      <c r="I352" s="13" t="n"/>
      <c r="J352" s="24">
        <f>IF(A352="","",IFERROR(INDEX(Jobs!$E$5:$E$104,MATCH(A352,Jobs!$A$5:$A$104,0)),""))</f>
        <v/>
      </c>
      <c r="K352" s="21">
        <f>IF(A352="","",IFERROR(INDEX(Jobs!$L$5:$L$104,MATCH(A352,Jobs!$A$5:$A$104,0)),""))</f>
        <v/>
      </c>
      <c r="L352" s="21">
        <f>IF(A352="","",A352&amp;"-"&amp;B352)</f>
        <v/>
      </c>
    </row>
    <row r="353">
      <c r="A353" s="13" t="n"/>
      <c r="B353" s="13" t="n"/>
      <c r="C353" s="13" t="n"/>
      <c r="D353" s="13" t="n"/>
      <c r="E353" s="21">
        <f>IF(A353="","",IFERROR(INDEX(Jobs!$D$5:$D$104,MATCH(A353,Jobs!$A$5:$A$104,0)),""))</f>
        <v/>
      </c>
      <c r="F353" s="23" t="n"/>
      <c r="G353" s="23" t="n"/>
      <c r="H353" s="15">
        <f>IF(OR(A353="",E353=""),0,F353+E353*G353/60)</f>
        <v/>
      </c>
      <c r="I353" s="13" t="n"/>
      <c r="J353" s="24">
        <f>IF(A353="","",IFERROR(INDEX(Jobs!$E$5:$E$104,MATCH(A353,Jobs!$A$5:$A$104,0)),""))</f>
        <v/>
      </c>
      <c r="K353" s="21">
        <f>IF(A353="","",IFERROR(INDEX(Jobs!$L$5:$L$104,MATCH(A353,Jobs!$A$5:$A$104,0)),""))</f>
        <v/>
      </c>
      <c r="L353" s="21">
        <f>IF(A353="","",A353&amp;"-"&amp;B353)</f>
        <v/>
      </c>
    </row>
    <row r="354">
      <c r="A354" s="13" t="n"/>
      <c r="B354" s="13" t="n"/>
      <c r="C354" s="13" t="n"/>
      <c r="D354" s="13" t="n"/>
      <c r="E354" s="21">
        <f>IF(A354="","",IFERROR(INDEX(Jobs!$D$5:$D$104,MATCH(A354,Jobs!$A$5:$A$104,0)),""))</f>
        <v/>
      </c>
      <c r="F354" s="23" t="n"/>
      <c r="G354" s="23" t="n"/>
      <c r="H354" s="15">
        <f>IF(OR(A354="",E354=""),0,F354+E354*G354/60)</f>
        <v/>
      </c>
      <c r="I354" s="13" t="n"/>
      <c r="J354" s="24">
        <f>IF(A354="","",IFERROR(INDEX(Jobs!$E$5:$E$104,MATCH(A354,Jobs!$A$5:$A$104,0)),""))</f>
        <v/>
      </c>
      <c r="K354" s="21">
        <f>IF(A354="","",IFERROR(INDEX(Jobs!$L$5:$L$104,MATCH(A354,Jobs!$A$5:$A$104,0)),""))</f>
        <v/>
      </c>
      <c r="L354" s="21">
        <f>IF(A354="","",A354&amp;"-"&amp;B354)</f>
        <v/>
      </c>
    </row>
    <row r="355">
      <c r="A355" s="13" t="n"/>
      <c r="B355" s="13" t="n"/>
      <c r="C355" s="13" t="n"/>
      <c r="D355" s="13" t="n"/>
      <c r="E355" s="21">
        <f>IF(A355="","",IFERROR(INDEX(Jobs!$D$5:$D$104,MATCH(A355,Jobs!$A$5:$A$104,0)),""))</f>
        <v/>
      </c>
      <c r="F355" s="23" t="n"/>
      <c r="G355" s="23" t="n"/>
      <c r="H355" s="15">
        <f>IF(OR(A355="",E355=""),0,F355+E355*G355/60)</f>
        <v/>
      </c>
      <c r="I355" s="13" t="n"/>
      <c r="J355" s="24">
        <f>IF(A355="","",IFERROR(INDEX(Jobs!$E$5:$E$104,MATCH(A355,Jobs!$A$5:$A$104,0)),""))</f>
        <v/>
      </c>
      <c r="K355" s="21">
        <f>IF(A355="","",IFERROR(INDEX(Jobs!$L$5:$L$104,MATCH(A355,Jobs!$A$5:$A$104,0)),""))</f>
        <v/>
      </c>
      <c r="L355" s="21">
        <f>IF(A355="","",A355&amp;"-"&amp;B355)</f>
        <v/>
      </c>
    </row>
    <row r="356">
      <c r="A356" s="13" t="n"/>
      <c r="B356" s="13" t="n"/>
      <c r="C356" s="13" t="n"/>
      <c r="D356" s="13" t="n"/>
      <c r="E356" s="21">
        <f>IF(A356="","",IFERROR(INDEX(Jobs!$D$5:$D$104,MATCH(A356,Jobs!$A$5:$A$104,0)),""))</f>
        <v/>
      </c>
      <c r="F356" s="23" t="n"/>
      <c r="G356" s="23" t="n"/>
      <c r="H356" s="15">
        <f>IF(OR(A356="",E356=""),0,F356+E356*G356/60)</f>
        <v/>
      </c>
      <c r="I356" s="13" t="n"/>
      <c r="J356" s="24">
        <f>IF(A356="","",IFERROR(INDEX(Jobs!$E$5:$E$104,MATCH(A356,Jobs!$A$5:$A$104,0)),""))</f>
        <v/>
      </c>
      <c r="K356" s="21">
        <f>IF(A356="","",IFERROR(INDEX(Jobs!$L$5:$L$104,MATCH(A356,Jobs!$A$5:$A$104,0)),""))</f>
        <v/>
      </c>
      <c r="L356" s="21">
        <f>IF(A356="","",A356&amp;"-"&amp;B356)</f>
        <v/>
      </c>
    </row>
    <row r="357">
      <c r="A357" s="13" t="n"/>
      <c r="B357" s="13" t="n"/>
      <c r="C357" s="13" t="n"/>
      <c r="D357" s="13" t="n"/>
      <c r="E357" s="21">
        <f>IF(A357="","",IFERROR(INDEX(Jobs!$D$5:$D$104,MATCH(A357,Jobs!$A$5:$A$104,0)),""))</f>
        <v/>
      </c>
      <c r="F357" s="23" t="n"/>
      <c r="G357" s="23" t="n"/>
      <c r="H357" s="15">
        <f>IF(OR(A357="",E357=""),0,F357+E357*G357/60)</f>
        <v/>
      </c>
      <c r="I357" s="13" t="n"/>
      <c r="J357" s="24">
        <f>IF(A357="","",IFERROR(INDEX(Jobs!$E$5:$E$104,MATCH(A357,Jobs!$A$5:$A$104,0)),""))</f>
        <v/>
      </c>
      <c r="K357" s="21">
        <f>IF(A357="","",IFERROR(INDEX(Jobs!$L$5:$L$104,MATCH(A357,Jobs!$A$5:$A$104,0)),""))</f>
        <v/>
      </c>
      <c r="L357" s="21">
        <f>IF(A357="","",A357&amp;"-"&amp;B357)</f>
        <v/>
      </c>
    </row>
    <row r="358">
      <c r="A358" s="13" t="n"/>
      <c r="B358" s="13" t="n"/>
      <c r="C358" s="13" t="n"/>
      <c r="D358" s="13" t="n"/>
      <c r="E358" s="21">
        <f>IF(A358="","",IFERROR(INDEX(Jobs!$D$5:$D$104,MATCH(A358,Jobs!$A$5:$A$104,0)),""))</f>
        <v/>
      </c>
      <c r="F358" s="23" t="n"/>
      <c r="G358" s="23" t="n"/>
      <c r="H358" s="15">
        <f>IF(OR(A358="",E358=""),0,F358+E358*G358/60)</f>
        <v/>
      </c>
      <c r="I358" s="13" t="n"/>
      <c r="J358" s="24">
        <f>IF(A358="","",IFERROR(INDEX(Jobs!$E$5:$E$104,MATCH(A358,Jobs!$A$5:$A$104,0)),""))</f>
        <v/>
      </c>
      <c r="K358" s="21">
        <f>IF(A358="","",IFERROR(INDEX(Jobs!$L$5:$L$104,MATCH(A358,Jobs!$A$5:$A$104,0)),""))</f>
        <v/>
      </c>
      <c r="L358" s="21">
        <f>IF(A358="","",A358&amp;"-"&amp;B358)</f>
        <v/>
      </c>
    </row>
    <row r="359">
      <c r="A359" s="13" t="n"/>
      <c r="B359" s="13" t="n"/>
      <c r="C359" s="13" t="n"/>
      <c r="D359" s="13" t="n"/>
      <c r="E359" s="21">
        <f>IF(A359="","",IFERROR(INDEX(Jobs!$D$5:$D$104,MATCH(A359,Jobs!$A$5:$A$104,0)),""))</f>
        <v/>
      </c>
      <c r="F359" s="23" t="n"/>
      <c r="G359" s="23" t="n"/>
      <c r="H359" s="15">
        <f>IF(OR(A359="",E359=""),0,F359+E359*G359/60)</f>
        <v/>
      </c>
      <c r="I359" s="13" t="n"/>
      <c r="J359" s="24">
        <f>IF(A359="","",IFERROR(INDEX(Jobs!$E$5:$E$104,MATCH(A359,Jobs!$A$5:$A$104,0)),""))</f>
        <v/>
      </c>
      <c r="K359" s="21">
        <f>IF(A359="","",IFERROR(INDEX(Jobs!$L$5:$L$104,MATCH(A359,Jobs!$A$5:$A$104,0)),""))</f>
        <v/>
      </c>
      <c r="L359" s="21">
        <f>IF(A359="","",A359&amp;"-"&amp;B359)</f>
        <v/>
      </c>
    </row>
    <row r="360">
      <c r="A360" s="13" t="n"/>
      <c r="B360" s="13" t="n"/>
      <c r="C360" s="13" t="n"/>
      <c r="D360" s="13" t="n"/>
      <c r="E360" s="21">
        <f>IF(A360="","",IFERROR(INDEX(Jobs!$D$5:$D$104,MATCH(A360,Jobs!$A$5:$A$104,0)),""))</f>
        <v/>
      </c>
      <c r="F360" s="23" t="n"/>
      <c r="G360" s="23" t="n"/>
      <c r="H360" s="15">
        <f>IF(OR(A360="",E360=""),0,F360+E360*G360/60)</f>
        <v/>
      </c>
      <c r="I360" s="13" t="n"/>
      <c r="J360" s="24">
        <f>IF(A360="","",IFERROR(INDEX(Jobs!$E$5:$E$104,MATCH(A360,Jobs!$A$5:$A$104,0)),""))</f>
        <v/>
      </c>
      <c r="K360" s="21">
        <f>IF(A360="","",IFERROR(INDEX(Jobs!$L$5:$L$104,MATCH(A360,Jobs!$A$5:$A$104,0)),""))</f>
        <v/>
      </c>
      <c r="L360" s="21">
        <f>IF(A360="","",A360&amp;"-"&amp;B360)</f>
        <v/>
      </c>
    </row>
    <row r="361">
      <c r="A361" s="13" t="n"/>
      <c r="B361" s="13" t="n"/>
      <c r="C361" s="13" t="n"/>
      <c r="D361" s="13" t="n"/>
      <c r="E361" s="21">
        <f>IF(A361="","",IFERROR(INDEX(Jobs!$D$5:$D$104,MATCH(A361,Jobs!$A$5:$A$104,0)),""))</f>
        <v/>
      </c>
      <c r="F361" s="23" t="n"/>
      <c r="G361" s="23" t="n"/>
      <c r="H361" s="15">
        <f>IF(OR(A361="",E361=""),0,F361+E361*G361/60)</f>
        <v/>
      </c>
      <c r="I361" s="13" t="n"/>
      <c r="J361" s="24">
        <f>IF(A361="","",IFERROR(INDEX(Jobs!$E$5:$E$104,MATCH(A361,Jobs!$A$5:$A$104,0)),""))</f>
        <v/>
      </c>
      <c r="K361" s="21">
        <f>IF(A361="","",IFERROR(INDEX(Jobs!$L$5:$L$104,MATCH(A361,Jobs!$A$5:$A$104,0)),""))</f>
        <v/>
      </c>
      <c r="L361" s="21">
        <f>IF(A361="","",A361&amp;"-"&amp;B361)</f>
        <v/>
      </c>
    </row>
    <row r="362">
      <c r="A362" s="13" t="n"/>
      <c r="B362" s="13" t="n"/>
      <c r="C362" s="13" t="n"/>
      <c r="D362" s="13" t="n"/>
      <c r="E362" s="21">
        <f>IF(A362="","",IFERROR(INDEX(Jobs!$D$5:$D$104,MATCH(A362,Jobs!$A$5:$A$104,0)),""))</f>
        <v/>
      </c>
      <c r="F362" s="23" t="n"/>
      <c r="G362" s="23" t="n"/>
      <c r="H362" s="15">
        <f>IF(OR(A362="",E362=""),0,F362+E362*G362/60)</f>
        <v/>
      </c>
      <c r="I362" s="13" t="n"/>
      <c r="J362" s="24">
        <f>IF(A362="","",IFERROR(INDEX(Jobs!$E$5:$E$104,MATCH(A362,Jobs!$A$5:$A$104,0)),""))</f>
        <v/>
      </c>
      <c r="K362" s="21">
        <f>IF(A362="","",IFERROR(INDEX(Jobs!$L$5:$L$104,MATCH(A362,Jobs!$A$5:$A$104,0)),""))</f>
        <v/>
      </c>
      <c r="L362" s="21">
        <f>IF(A362="","",A362&amp;"-"&amp;B362)</f>
        <v/>
      </c>
    </row>
    <row r="363">
      <c r="A363" s="13" t="n"/>
      <c r="B363" s="13" t="n"/>
      <c r="C363" s="13" t="n"/>
      <c r="D363" s="13" t="n"/>
      <c r="E363" s="21">
        <f>IF(A363="","",IFERROR(INDEX(Jobs!$D$5:$D$104,MATCH(A363,Jobs!$A$5:$A$104,0)),""))</f>
        <v/>
      </c>
      <c r="F363" s="23" t="n"/>
      <c r="G363" s="23" t="n"/>
      <c r="H363" s="15">
        <f>IF(OR(A363="",E363=""),0,F363+E363*G363/60)</f>
        <v/>
      </c>
      <c r="I363" s="13" t="n"/>
      <c r="J363" s="24">
        <f>IF(A363="","",IFERROR(INDEX(Jobs!$E$5:$E$104,MATCH(A363,Jobs!$A$5:$A$104,0)),""))</f>
        <v/>
      </c>
      <c r="K363" s="21">
        <f>IF(A363="","",IFERROR(INDEX(Jobs!$L$5:$L$104,MATCH(A363,Jobs!$A$5:$A$104,0)),""))</f>
        <v/>
      </c>
      <c r="L363" s="21">
        <f>IF(A363="","",A363&amp;"-"&amp;B363)</f>
        <v/>
      </c>
    </row>
    <row r="364">
      <c r="A364" s="13" t="n"/>
      <c r="B364" s="13" t="n"/>
      <c r="C364" s="13" t="n"/>
      <c r="D364" s="13" t="n"/>
      <c r="E364" s="21">
        <f>IF(A364="","",IFERROR(INDEX(Jobs!$D$5:$D$104,MATCH(A364,Jobs!$A$5:$A$104,0)),""))</f>
        <v/>
      </c>
      <c r="F364" s="23" t="n"/>
      <c r="G364" s="23" t="n"/>
      <c r="H364" s="15">
        <f>IF(OR(A364="",E364=""),0,F364+E364*G364/60)</f>
        <v/>
      </c>
      <c r="I364" s="13" t="n"/>
      <c r="J364" s="24">
        <f>IF(A364="","",IFERROR(INDEX(Jobs!$E$5:$E$104,MATCH(A364,Jobs!$A$5:$A$104,0)),""))</f>
        <v/>
      </c>
      <c r="K364" s="21">
        <f>IF(A364="","",IFERROR(INDEX(Jobs!$L$5:$L$104,MATCH(A364,Jobs!$A$5:$A$104,0)),""))</f>
        <v/>
      </c>
      <c r="L364" s="21">
        <f>IF(A364="","",A364&amp;"-"&amp;B364)</f>
        <v/>
      </c>
    </row>
    <row r="365">
      <c r="A365" s="13" t="n"/>
      <c r="B365" s="13" t="n"/>
      <c r="C365" s="13" t="n"/>
      <c r="D365" s="13" t="n"/>
      <c r="E365" s="21">
        <f>IF(A365="","",IFERROR(INDEX(Jobs!$D$5:$D$104,MATCH(A365,Jobs!$A$5:$A$104,0)),""))</f>
        <v/>
      </c>
      <c r="F365" s="23" t="n"/>
      <c r="G365" s="23" t="n"/>
      <c r="H365" s="15">
        <f>IF(OR(A365="",E365=""),0,F365+E365*G365/60)</f>
        <v/>
      </c>
      <c r="I365" s="13" t="n"/>
      <c r="J365" s="24">
        <f>IF(A365="","",IFERROR(INDEX(Jobs!$E$5:$E$104,MATCH(A365,Jobs!$A$5:$A$104,0)),""))</f>
        <v/>
      </c>
      <c r="K365" s="21">
        <f>IF(A365="","",IFERROR(INDEX(Jobs!$L$5:$L$104,MATCH(A365,Jobs!$A$5:$A$104,0)),""))</f>
        <v/>
      </c>
      <c r="L365" s="21">
        <f>IF(A365="","",A365&amp;"-"&amp;B365)</f>
        <v/>
      </c>
    </row>
    <row r="366">
      <c r="A366" s="13" t="n"/>
      <c r="B366" s="13" t="n"/>
      <c r="C366" s="13" t="n"/>
      <c r="D366" s="13" t="n"/>
      <c r="E366" s="21">
        <f>IF(A366="","",IFERROR(INDEX(Jobs!$D$5:$D$104,MATCH(A366,Jobs!$A$5:$A$104,0)),""))</f>
        <v/>
      </c>
      <c r="F366" s="23" t="n"/>
      <c r="G366" s="23" t="n"/>
      <c r="H366" s="15">
        <f>IF(OR(A366="",E366=""),0,F366+E366*G366/60)</f>
        <v/>
      </c>
      <c r="I366" s="13" t="n"/>
      <c r="J366" s="24">
        <f>IF(A366="","",IFERROR(INDEX(Jobs!$E$5:$E$104,MATCH(A366,Jobs!$A$5:$A$104,0)),""))</f>
        <v/>
      </c>
      <c r="K366" s="21">
        <f>IF(A366="","",IFERROR(INDEX(Jobs!$L$5:$L$104,MATCH(A366,Jobs!$A$5:$A$104,0)),""))</f>
        <v/>
      </c>
      <c r="L366" s="21">
        <f>IF(A366="","",A366&amp;"-"&amp;B366)</f>
        <v/>
      </c>
    </row>
    <row r="367">
      <c r="A367" s="13" t="n"/>
      <c r="B367" s="13" t="n"/>
      <c r="C367" s="13" t="n"/>
      <c r="D367" s="13" t="n"/>
      <c r="E367" s="21">
        <f>IF(A367="","",IFERROR(INDEX(Jobs!$D$5:$D$104,MATCH(A367,Jobs!$A$5:$A$104,0)),""))</f>
        <v/>
      </c>
      <c r="F367" s="23" t="n"/>
      <c r="G367" s="23" t="n"/>
      <c r="H367" s="15">
        <f>IF(OR(A367="",E367=""),0,F367+E367*G367/60)</f>
        <v/>
      </c>
      <c r="I367" s="13" t="n"/>
      <c r="J367" s="24">
        <f>IF(A367="","",IFERROR(INDEX(Jobs!$E$5:$E$104,MATCH(A367,Jobs!$A$5:$A$104,0)),""))</f>
        <v/>
      </c>
      <c r="K367" s="21">
        <f>IF(A367="","",IFERROR(INDEX(Jobs!$L$5:$L$104,MATCH(A367,Jobs!$A$5:$A$104,0)),""))</f>
        <v/>
      </c>
      <c r="L367" s="21">
        <f>IF(A367="","",A367&amp;"-"&amp;B367)</f>
        <v/>
      </c>
    </row>
    <row r="368">
      <c r="A368" s="13" t="n"/>
      <c r="B368" s="13" t="n"/>
      <c r="C368" s="13" t="n"/>
      <c r="D368" s="13" t="n"/>
      <c r="E368" s="21">
        <f>IF(A368="","",IFERROR(INDEX(Jobs!$D$5:$D$104,MATCH(A368,Jobs!$A$5:$A$104,0)),""))</f>
        <v/>
      </c>
      <c r="F368" s="23" t="n"/>
      <c r="G368" s="23" t="n"/>
      <c r="H368" s="15">
        <f>IF(OR(A368="",E368=""),0,F368+E368*G368/60)</f>
        <v/>
      </c>
      <c r="I368" s="13" t="n"/>
      <c r="J368" s="24">
        <f>IF(A368="","",IFERROR(INDEX(Jobs!$E$5:$E$104,MATCH(A368,Jobs!$A$5:$A$104,0)),""))</f>
        <v/>
      </c>
      <c r="K368" s="21">
        <f>IF(A368="","",IFERROR(INDEX(Jobs!$L$5:$L$104,MATCH(A368,Jobs!$A$5:$A$104,0)),""))</f>
        <v/>
      </c>
      <c r="L368" s="21">
        <f>IF(A368="","",A368&amp;"-"&amp;B368)</f>
        <v/>
      </c>
    </row>
    <row r="369">
      <c r="A369" s="13" t="n"/>
      <c r="B369" s="13" t="n"/>
      <c r="C369" s="13" t="n"/>
      <c r="D369" s="13" t="n"/>
      <c r="E369" s="21">
        <f>IF(A369="","",IFERROR(INDEX(Jobs!$D$5:$D$104,MATCH(A369,Jobs!$A$5:$A$104,0)),""))</f>
        <v/>
      </c>
      <c r="F369" s="23" t="n"/>
      <c r="G369" s="23" t="n"/>
      <c r="H369" s="15">
        <f>IF(OR(A369="",E369=""),0,F369+E369*G369/60)</f>
        <v/>
      </c>
      <c r="I369" s="13" t="n"/>
      <c r="J369" s="24">
        <f>IF(A369="","",IFERROR(INDEX(Jobs!$E$5:$E$104,MATCH(A369,Jobs!$A$5:$A$104,0)),""))</f>
        <v/>
      </c>
      <c r="K369" s="21">
        <f>IF(A369="","",IFERROR(INDEX(Jobs!$L$5:$L$104,MATCH(A369,Jobs!$A$5:$A$104,0)),""))</f>
        <v/>
      </c>
      <c r="L369" s="21">
        <f>IF(A369="","",A369&amp;"-"&amp;B369)</f>
        <v/>
      </c>
    </row>
    <row r="370">
      <c r="A370" s="13" t="n"/>
      <c r="B370" s="13" t="n"/>
      <c r="C370" s="13" t="n"/>
      <c r="D370" s="13" t="n"/>
      <c r="E370" s="21">
        <f>IF(A370="","",IFERROR(INDEX(Jobs!$D$5:$D$104,MATCH(A370,Jobs!$A$5:$A$104,0)),""))</f>
        <v/>
      </c>
      <c r="F370" s="23" t="n"/>
      <c r="G370" s="23" t="n"/>
      <c r="H370" s="15">
        <f>IF(OR(A370="",E370=""),0,F370+E370*G370/60)</f>
        <v/>
      </c>
      <c r="I370" s="13" t="n"/>
      <c r="J370" s="24">
        <f>IF(A370="","",IFERROR(INDEX(Jobs!$E$5:$E$104,MATCH(A370,Jobs!$A$5:$A$104,0)),""))</f>
        <v/>
      </c>
      <c r="K370" s="21">
        <f>IF(A370="","",IFERROR(INDEX(Jobs!$L$5:$L$104,MATCH(A370,Jobs!$A$5:$A$104,0)),""))</f>
        <v/>
      </c>
      <c r="L370" s="21">
        <f>IF(A370="","",A370&amp;"-"&amp;B370)</f>
        <v/>
      </c>
    </row>
    <row r="371">
      <c r="A371" s="13" t="n"/>
      <c r="B371" s="13" t="n"/>
      <c r="C371" s="13" t="n"/>
      <c r="D371" s="13" t="n"/>
      <c r="E371" s="21">
        <f>IF(A371="","",IFERROR(INDEX(Jobs!$D$5:$D$104,MATCH(A371,Jobs!$A$5:$A$104,0)),""))</f>
        <v/>
      </c>
      <c r="F371" s="23" t="n"/>
      <c r="G371" s="23" t="n"/>
      <c r="H371" s="15">
        <f>IF(OR(A371="",E371=""),0,F371+E371*G371/60)</f>
        <v/>
      </c>
      <c r="I371" s="13" t="n"/>
      <c r="J371" s="24">
        <f>IF(A371="","",IFERROR(INDEX(Jobs!$E$5:$E$104,MATCH(A371,Jobs!$A$5:$A$104,0)),""))</f>
        <v/>
      </c>
      <c r="K371" s="21">
        <f>IF(A371="","",IFERROR(INDEX(Jobs!$L$5:$L$104,MATCH(A371,Jobs!$A$5:$A$104,0)),""))</f>
        <v/>
      </c>
      <c r="L371" s="21">
        <f>IF(A371="","",A371&amp;"-"&amp;B371)</f>
        <v/>
      </c>
    </row>
    <row r="372">
      <c r="A372" s="13" t="n"/>
      <c r="B372" s="13" t="n"/>
      <c r="C372" s="13" t="n"/>
      <c r="D372" s="13" t="n"/>
      <c r="E372" s="21">
        <f>IF(A372="","",IFERROR(INDEX(Jobs!$D$5:$D$104,MATCH(A372,Jobs!$A$5:$A$104,0)),""))</f>
        <v/>
      </c>
      <c r="F372" s="23" t="n"/>
      <c r="G372" s="23" t="n"/>
      <c r="H372" s="15">
        <f>IF(OR(A372="",E372=""),0,F372+E372*G372/60)</f>
        <v/>
      </c>
      <c r="I372" s="13" t="n"/>
      <c r="J372" s="24">
        <f>IF(A372="","",IFERROR(INDEX(Jobs!$E$5:$E$104,MATCH(A372,Jobs!$A$5:$A$104,0)),""))</f>
        <v/>
      </c>
      <c r="K372" s="21">
        <f>IF(A372="","",IFERROR(INDEX(Jobs!$L$5:$L$104,MATCH(A372,Jobs!$A$5:$A$104,0)),""))</f>
        <v/>
      </c>
      <c r="L372" s="21">
        <f>IF(A372="","",A372&amp;"-"&amp;B372)</f>
        <v/>
      </c>
    </row>
    <row r="373">
      <c r="A373" s="13" t="n"/>
      <c r="B373" s="13" t="n"/>
      <c r="C373" s="13" t="n"/>
      <c r="D373" s="13" t="n"/>
      <c r="E373" s="21">
        <f>IF(A373="","",IFERROR(INDEX(Jobs!$D$5:$D$104,MATCH(A373,Jobs!$A$5:$A$104,0)),""))</f>
        <v/>
      </c>
      <c r="F373" s="23" t="n"/>
      <c r="G373" s="23" t="n"/>
      <c r="H373" s="15">
        <f>IF(OR(A373="",E373=""),0,F373+E373*G373/60)</f>
        <v/>
      </c>
      <c r="I373" s="13" t="n"/>
      <c r="J373" s="24">
        <f>IF(A373="","",IFERROR(INDEX(Jobs!$E$5:$E$104,MATCH(A373,Jobs!$A$5:$A$104,0)),""))</f>
        <v/>
      </c>
      <c r="K373" s="21">
        <f>IF(A373="","",IFERROR(INDEX(Jobs!$L$5:$L$104,MATCH(A373,Jobs!$A$5:$A$104,0)),""))</f>
        <v/>
      </c>
      <c r="L373" s="21">
        <f>IF(A373="","",A373&amp;"-"&amp;B373)</f>
        <v/>
      </c>
    </row>
    <row r="374">
      <c r="A374" s="13" t="n"/>
      <c r="B374" s="13" t="n"/>
      <c r="C374" s="13" t="n"/>
      <c r="D374" s="13" t="n"/>
      <c r="E374" s="21">
        <f>IF(A374="","",IFERROR(INDEX(Jobs!$D$5:$D$104,MATCH(A374,Jobs!$A$5:$A$104,0)),""))</f>
        <v/>
      </c>
      <c r="F374" s="23" t="n"/>
      <c r="G374" s="23" t="n"/>
      <c r="H374" s="15">
        <f>IF(OR(A374="",E374=""),0,F374+E374*G374/60)</f>
        <v/>
      </c>
      <c r="I374" s="13" t="n"/>
      <c r="J374" s="24">
        <f>IF(A374="","",IFERROR(INDEX(Jobs!$E$5:$E$104,MATCH(A374,Jobs!$A$5:$A$104,0)),""))</f>
        <v/>
      </c>
      <c r="K374" s="21">
        <f>IF(A374="","",IFERROR(INDEX(Jobs!$L$5:$L$104,MATCH(A374,Jobs!$A$5:$A$104,0)),""))</f>
        <v/>
      </c>
      <c r="L374" s="21">
        <f>IF(A374="","",A374&amp;"-"&amp;B374)</f>
        <v/>
      </c>
    </row>
    <row r="375">
      <c r="A375" s="13" t="n"/>
      <c r="B375" s="13" t="n"/>
      <c r="C375" s="13" t="n"/>
      <c r="D375" s="13" t="n"/>
      <c r="E375" s="21">
        <f>IF(A375="","",IFERROR(INDEX(Jobs!$D$5:$D$104,MATCH(A375,Jobs!$A$5:$A$104,0)),""))</f>
        <v/>
      </c>
      <c r="F375" s="23" t="n"/>
      <c r="G375" s="23" t="n"/>
      <c r="H375" s="15">
        <f>IF(OR(A375="",E375=""),0,F375+E375*G375/60)</f>
        <v/>
      </c>
      <c r="I375" s="13" t="n"/>
      <c r="J375" s="24">
        <f>IF(A375="","",IFERROR(INDEX(Jobs!$E$5:$E$104,MATCH(A375,Jobs!$A$5:$A$104,0)),""))</f>
        <v/>
      </c>
      <c r="K375" s="21">
        <f>IF(A375="","",IFERROR(INDEX(Jobs!$L$5:$L$104,MATCH(A375,Jobs!$A$5:$A$104,0)),""))</f>
        <v/>
      </c>
      <c r="L375" s="21">
        <f>IF(A375="","",A375&amp;"-"&amp;B375)</f>
        <v/>
      </c>
    </row>
    <row r="376">
      <c r="A376" s="13" t="n"/>
      <c r="B376" s="13" t="n"/>
      <c r="C376" s="13" t="n"/>
      <c r="D376" s="13" t="n"/>
      <c r="E376" s="21">
        <f>IF(A376="","",IFERROR(INDEX(Jobs!$D$5:$D$104,MATCH(A376,Jobs!$A$5:$A$104,0)),""))</f>
        <v/>
      </c>
      <c r="F376" s="23" t="n"/>
      <c r="G376" s="23" t="n"/>
      <c r="H376" s="15">
        <f>IF(OR(A376="",E376=""),0,F376+E376*G376/60)</f>
        <v/>
      </c>
      <c r="I376" s="13" t="n"/>
      <c r="J376" s="24">
        <f>IF(A376="","",IFERROR(INDEX(Jobs!$E$5:$E$104,MATCH(A376,Jobs!$A$5:$A$104,0)),""))</f>
        <v/>
      </c>
      <c r="K376" s="21">
        <f>IF(A376="","",IFERROR(INDEX(Jobs!$L$5:$L$104,MATCH(A376,Jobs!$A$5:$A$104,0)),""))</f>
        <v/>
      </c>
      <c r="L376" s="21">
        <f>IF(A376="","",A376&amp;"-"&amp;B376)</f>
        <v/>
      </c>
    </row>
    <row r="377">
      <c r="A377" s="13" t="n"/>
      <c r="B377" s="13" t="n"/>
      <c r="C377" s="13" t="n"/>
      <c r="D377" s="13" t="n"/>
      <c r="E377" s="21">
        <f>IF(A377="","",IFERROR(INDEX(Jobs!$D$5:$D$104,MATCH(A377,Jobs!$A$5:$A$104,0)),""))</f>
        <v/>
      </c>
      <c r="F377" s="23" t="n"/>
      <c r="G377" s="23" t="n"/>
      <c r="H377" s="15">
        <f>IF(OR(A377="",E377=""),0,F377+E377*G377/60)</f>
        <v/>
      </c>
      <c r="I377" s="13" t="n"/>
      <c r="J377" s="24">
        <f>IF(A377="","",IFERROR(INDEX(Jobs!$E$5:$E$104,MATCH(A377,Jobs!$A$5:$A$104,0)),""))</f>
        <v/>
      </c>
      <c r="K377" s="21">
        <f>IF(A377="","",IFERROR(INDEX(Jobs!$L$5:$L$104,MATCH(A377,Jobs!$A$5:$A$104,0)),""))</f>
        <v/>
      </c>
      <c r="L377" s="21">
        <f>IF(A377="","",A377&amp;"-"&amp;B377)</f>
        <v/>
      </c>
    </row>
    <row r="378">
      <c r="A378" s="13" t="n"/>
      <c r="B378" s="13" t="n"/>
      <c r="C378" s="13" t="n"/>
      <c r="D378" s="13" t="n"/>
      <c r="E378" s="21">
        <f>IF(A378="","",IFERROR(INDEX(Jobs!$D$5:$D$104,MATCH(A378,Jobs!$A$5:$A$104,0)),""))</f>
        <v/>
      </c>
      <c r="F378" s="23" t="n"/>
      <c r="G378" s="23" t="n"/>
      <c r="H378" s="15">
        <f>IF(OR(A378="",E378=""),0,F378+E378*G378/60)</f>
        <v/>
      </c>
      <c r="I378" s="13" t="n"/>
      <c r="J378" s="24">
        <f>IF(A378="","",IFERROR(INDEX(Jobs!$E$5:$E$104,MATCH(A378,Jobs!$A$5:$A$104,0)),""))</f>
        <v/>
      </c>
      <c r="K378" s="21">
        <f>IF(A378="","",IFERROR(INDEX(Jobs!$L$5:$L$104,MATCH(A378,Jobs!$A$5:$A$104,0)),""))</f>
        <v/>
      </c>
      <c r="L378" s="21">
        <f>IF(A378="","",A378&amp;"-"&amp;B378)</f>
        <v/>
      </c>
    </row>
    <row r="379">
      <c r="A379" s="13" t="n"/>
      <c r="B379" s="13" t="n"/>
      <c r="C379" s="13" t="n"/>
      <c r="D379" s="13" t="n"/>
      <c r="E379" s="21">
        <f>IF(A379="","",IFERROR(INDEX(Jobs!$D$5:$D$104,MATCH(A379,Jobs!$A$5:$A$104,0)),""))</f>
        <v/>
      </c>
      <c r="F379" s="23" t="n"/>
      <c r="G379" s="23" t="n"/>
      <c r="H379" s="15">
        <f>IF(OR(A379="",E379=""),0,F379+E379*G379/60)</f>
        <v/>
      </c>
      <c r="I379" s="13" t="n"/>
      <c r="J379" s="24">
        <f>IF(A379="","",IFERROR(INDEX(Jobs!$E$5:$E$104,MATCH(A379,Jobs!$A$5:$A$104,0)),""))</f>
        <v/>
      </c>
      <c r="K379" s="21">
        <f>IF(A379="","",IFERROR(INDEX(Jobs!$L$5:$L$104,MATCH(A379,Jobs!$A$5:$A$104,0)),""))</f>
        <v/>
      </c>
      <c r="L379" s="21">
        <f>IF(A379="","",A379&amp;"-"&amp;B379)</f>
        <v/>
      </c>
    </row>
    <row r="380">
      <c r="A380" s="13" t="n"/>
      <c r="B380" s="13" t="n"/>
      <c r="C380" s="13" t="n"/>
      <c r="D380" s="13" t="n"/>
      <c r="E380" s="21">
        <f>IF(A380="","",IFERROR(INDEX(Jobs!$D$5:$D$104,MATCH(A380,Jobs!$A$5:$A$104,0)),""))</f>
        <v/>
      </c>
      <c r="F380" s="23" t="n"/>
      <c r="G380" s="23" t="n"/>
      <c r="H380" s="15">
        <f>IF(OR(A380="",E380=""),0,F380+E380*G380/60)</f>
        <v/>
      </c>
      <c r="I380" s="13" t="n"/>
      <c r="J380" s="24">
        <f>IF(A380="","",IFERROR(INDEX(Jobs!$E$5:$E$104,MATCH(A380,Jobs!$A$5:$A$104,0)),""))</f>
        <v/>
      </c>
      <c r="K380" s="21">
        <f>IF(A380="","",IFERROR(INDEX(Jobs!$L$5:$L$104,MATCH(A380,Jobs!$A$5:$A$104,0)),""))</f>
        <v/>
      </c>
      <c r="L380" s="21">
        <f>IF(A380="","",A380&amp;"-"&amp;B380)</f>
        <v/>
      </c>
    </row>
    <row r="381">
      <c r="A381" s="13" t="n"/>
      <c r="B381" s="13" t="n"/>
      <c r="C381" s="13" t="n"/>
      <c r="D381" s="13" t="n"/>
      <c r="E381" s="21">
        <f>IF(A381="","",IFERROR(INDEX(Jobs!$D$5:$D$104,MATCH(A381,Jobs!$A$5:$A$104,0)),""))</f>
        <v/>
      </c>
      <c r="F381" s="23" t="n"/>
      <c r="G381" s="23" t="n"/>
      <c r="H381" s="15">
        <f>IF(OR(A381="",E381=""),0,F381+E381*G381/60)</f>
        <v/>
      </c>
      <c r="I381" s="13" t="n"/>
      <c r="J381" s="24">
        <f>IF(A381="","",IFERROR(INDEX(Jobs!$E$5:$E$104,MATCH(A381,Jobs!$A$5:$A$104,0)),""))</f>
        <v/>
      </c>
      <c r="K381" s="21">
        <f>IF(A381="","",IFERROR(INDEX(Jobs!$L$5:$L$104,MATCH(A381,Jobs!$A$5:$A$104,0)),""))</f>
        <v/>
      </c>
      <c r="L381" s="21">
        <f>IF(A381="","",A381&amp;"-"&amp;B381)</f>
        <v/>
      </c>
    </row>
    <row r="382">
      <c r="A382" s="13" t="n"/>
      <c r="B382" s="13" t="n"/>
      <c r="C382" s="13" t="n"/>
      <c r="D382" s="13" t="n"/>
      <c r="E382" s="21">
        <f>IF(A382="","",IFERROR(INDEX(Jobs!$D$5:$D$104,MATCH(A382,Jobs!$A$5:$A$104,0)),""))</f>
        <v/>
      </c>
      <c r="F382" s="23" t="n"/>
      <c r="G382" s="23" t="n"/>
      <c r="H382" s="15">
        <f>IF(OR(A382="",E382=""),0,F382+E382*G382/60)</f>
        <v/>
      </c>
      <c r="I382" s="13" t="n"/>
      <c r="J382" s="24">
        <f>IF(A382="","",IFERROR(INDEX(Jobs!$E$5:$E$104,MATCH(A382,Jobs!$A$5:$A$104,0)),""))</f>
        <v/>
      </c>
      <c r="K382" s="21">
        <f>IF(A382="","",IFERROR(INDEX(Jobs!$L$5:$L$104,MATCH(A382,Jobs!$A$5:$A$104,0)),""))</f>
        <v/>
      </c>
      <c r="L382" s="21">
        <f>IF(A382="","",A382&amp;"-"&amp;B382)</f>
        <v/>
      </c>
    </row>
    <row r="383">
      <c r="A383" s="13" t="n"/>
      <c r="B383" s="13" t="n"/>
      <c r="C383" s="13" t="n"/>
      <c r="D383" s="13" t="n"/>
      <c r="E383" s="21">
        <f>IF(A383="","",IFERROR(INDEX(Jobs!$D$5:$D$104,MATCH(A383,Jobs!$A$5:$A$104,0)),""))</f>
        <v/>
      </c>
      <c r="F383" s="23" t="n"/>
      <c r="G383" s="23" t="n"/>
      <c r="H383" s="15">
        <f>IF(OR(A383="",E383=""),0,F383+E383*G383/60)</f>
        <v/>
      </c>
      <c r="I383" s="13" t="n"/>
      <c r="J383" s="24">
        <f>IF(A383="","",IFERROR(INDEX(Jobs!$E$5:$E$104,MATCH(A383,Jobs!$A$5:$A$104,0)),""))</f>
        <v/>
      </c>
      <c r="K383" s="21">
        <f>IF(A383="","",IFERROR(INDEX(Jobs!$L$5:$L$104,MATCH(A383,Jobs!$A$5:$A$104,0)),""))</f>
        <v/>
      </c>
      <c r="L383" s="21">
        <f>IF(A383="","",A383&amp;"-"&amp;B383)</f>
        <v/>
      </c>
    </row>
    <row r="384">
      <c r="A384" s="13" t="n"/>
      <c r="B384" s="13" t="n"/>
      <c r="C384" s="13" t="n"/>
      <c r="D384" s="13" t="n"/>
      <c r="E384" s="21">
        <f>IF(A384="","",IFERROR(INDEX(Jobs!$D$5:$D$104,MATCH(A384,Jobs!$A$5:$A$104,0)),""))</f>
        <v/>
      </c>
      <c r="F384" s="23" t="n"/>
      <c r="G384" s="23" t="n"/>
      <c r="H384" s="15">
        <f>IF(OR(A384="",E384=""),0,F384+E384*G384/60)</f>
        <v/>
      </c>
      <c r="I384" s="13" t="n"/>
      <c r="J384" s="24">
        <f>IF(A384="","",IFERROR(INDEX(Jobs!$E$5:$E$104,MATCH(A384,Jobs!$A$5:$A$104,0)),""))</f>
        <v/>
      </c>
      <c r="K384" s="21">
        <f>IF(A384="","",IFERROR(INDEX(Jobs!$L$5:$L$104,MATCH(A384,Jobs!$A$5:$A$104,0)),""))</f>
        <v/>
      </c>
      <c r="L384" s="21">
        <f>IF(A384="","",A384&amp;"-"&amp;B384)</f>
        <v/>
      </c>
    </row>
    <row r="385">
      <c r="A385" s="13" t="n"/>
      <c r="B385" s="13" t="n"/>
      <c r="C385" s="13" t="n"/>
      <c r="D385" s="13" t="n"/>
      <c r="E385" s="21">
        <f>IF(A385="","",IFERROR(INDEX(Jobs!$D$5:$D$104,MATCH(A385,Jobs!$A$5:$A$104,0)),""))</f>
        <v/>
      </c>
      <c r="F385" s="23" t="n"/>
      <c r="G385" s="23" t="n"/>
      <c r="H385" s="15">
        <f>IF(OR(A385="",E385=""),0,F385+E385*G385/60)</f>
        <v/>
      </c>
      <c r="I385" s="13" t="n"/>
      <c r="J385" s="24">
        <f>IF(A385="","",IFERROR(INDEX(Jobs!$E$5:$E$104,MATCH(A385,Jobs!$A$5:$A$104,0)),""))</f>
        <v/>
      </c>
      <c r="K385" s="21">
        <f>IF(A385="","",IFERROR(INDEX(Jobs!$L$5:$L$104,MATCH(A385,Jobs!$A$5:$A$104,0)),""))</f>
        <v/>
      </c>
      <c r="L385" s="21">
        <f>IF(A385="","",A385&amp;"-"&amp;B385)</f>
        <v/>
      </c>
    </row>
    <row r="386">
      <c r="A386" s="13" t="n"/>
      <c r="B386" s="13" t="n"/>
      <c r="C386" s="13" t="n"/>
      <c r="D386" s="13" t="n"/>
      <c r="E386" s="21">
        <f>IF(A386="","",IFERROR(INDEX(Jobs!$D$5:$D$104,MATCH(A386,Jobs!$A$5:$A$104,0)),""))</f>
        <v/>
      </c>
      <c r="F386" s="23" t="n"/>
      <c r="G386" s="23" t="n"/>
      <c r="H386" s="15">
        <f>IF(OR(A386="",E386=""),0,F386+E386*G386/60)</f>
        <v/>
      </c>
      <c r="I386" s="13" t="n"/>
      <c r="J386" s="24">
        <f>IF(A386="","",IFERROR(INDEX(Jobs!$E$5:$E$104,MATCH(A386,Jobs!$A$5:$A$104,0)),""))</f>
        <v/>
      </c>
      <c r="K386" s="21">
        <f>IF(A386="","",IFERROR(INDEX(Jobs!$L$5:$L$104,MATCH(A386,Jobs!$A$5:$A$104,0)),""))</f>
        <v/>
      </c>
      <c r="L386" s="21">
        <f>IF(A386="","",A386&amp;"-"&amp;B386)</f>
        <v/>
      </c>
    </row>
    <row r="387">
      <c r="A387" s="13" t="n"/>
      <c r="B387" s="13" t="n"/>
      <c r="C387" s="13" t="n"/>
      <c r="D387" s="13" t="n"/>
      <c r="E387" s="21">
        <f>IF(A387="","",IFERROR(INDEX(Jobs!$D$5:$D$104,MATCH(A387,Jobs!$A$5:$A$104,0)),""))</f>
        <v/>
      </c>
      <c r="F387" s="23" t="n"/>
      <c r="G387" s="23" t="n"/>
      <c r="H387" s="15">
        <f>IF(OR(A387="",E387=""),0,F387+E387*G387/60)</f>
        <v/>
      </c>
      <c r="I387" s="13" t="n"/>
      <c r="J387" s="24">
        <f>IF(A387="","",IFERROR(INDEX(Jobs!$E$5:$E$104,MATCH(A387,Jobs!$A$5:$A$104,0)),""))</f>
        <v/>
      </c>
      <c r="K387" s="21">
        <f>IF(A387="","",IFERROR(INDEX(Jobs!$L$5:$L$104,MATCH(A387,Jobs!$A$5:$A$104,0)),""))</f>
        <v/>
      </c>
      <c r="L387" s="21">
        <f>IF(A387="","",A387&amp;"-"&amp;B387)</f>
        <v/>
      </c>
    </row>
    <row r="388">
      <c r="A388" s="13" t="n"/>
      <c r="B388" s="13" t="n"/>
      <c r="C388" s="13" t="n"/>
      <c r="D388" s="13" t="n"/>
      <c r="E388" s="21">
        <f>IF(A388="","",IFERROR(INDEX(Jobs!$D$5:$D$104,MATCH(A388,Jobs!$A$5:$A$104,0)),""))</f>
        <v/>
      </c>
      <c r="F388" s="23" t="n"/>
      <c r="G388" s="23" t="n"/>
      <c r="H388" s="15">
        <f>IF(OR(A388="",E388=""),0,F388+E388*G388/60)</f>
        <v/>
      </c>
      <c r="I388" s="13" t="n"/>
      <c r="J388" s="24">
        <f>IF(A388="","",IFERROR(INDEX(Jobs!$E$5:$E$104,MATCH(A388,Jobs!$A$5:$A$104,0)),""))</f>
        <v/>
      </c>
      <c r="K388" s="21">
        <f>IF(A388="","",IFERROR(INDEX(Jobs!$L$5:$L$104,MATCH(A388,Jobs!$A$5:$A$104,0)),""))</f>
        <v/>
      </c>
      <c r="L388" s="21">
        <f>IF(A388="","",A388&amp;"-"&amp;B388)</f>
        <v/>
      </c>
    </row>
    <row r="389">
      <c r="A389" s="13" t="n"/>
      <c r="B389" s="13" t="n"/>
      <c r="C389" s="13" t="n"/>
      <c r="D389" s="13" t="n"/>
      <c r="E389" s="21">
        <f>IF(A389="","",IFERROR(INDEX(Jobs!$D$5:$D$104,MATCH(A389,Jobs!$A$5:$A$104,0)),""))</f>
        <v/>
      </c>
      <c r="F389" s="23" t="n"/>
      <c r="G389" s="23" t="n"/>
      <c r="H389" s="15">
        <f>IF(OR(A389="",E389=""),0,F389+E389*G389/60)</f>
        <v/>
      </c>
      <c r="I389" s="13" t="n"/>
      <c r="J389" s="24">
        <f>IF(A389="","",IFERROR(INDEX(Jobs!$E$5:$E$104,MATCH(A389,Jobs!$A$5:$A$104,0)),""))</f>
        <v/>
      </c>
      <c r="K389" s="21">
        <f>IF(A389="","",IFERROR(INDEX(Jobs!$L$5:$L$104,MATCH(A389,Jobs!$A$5:$A$104,0)),""))</f>
        <v/>
      </c>
      <c r="L389" s="21">
        <f>IF(A389="","",A389&amp;"-"&amp;B389)</f>
        <v/>
      </c>
    </row>
    <row r="390">
      <c r="A390" s="13" t="n"/>
      <c r="B390" s="13" t="n"/>
      <c r="C390" s="13" t="n"/>
      <c r="D390" s="13" t="n"/>
      <c r="E390" s="21">
        <f>IF(A390="","",IFERROR(INDEX(Jobs!$D$5:$D$104,MATCH(A390,Jobs!$A$5:$A$104,0)),""))</f>
        <v/>
      </c>
      <c r="F390" s="23" t="n"/>
      <c r="G390" s="23" t="n"/>
      <c r="H390" s="15">
        <f>IF(OR(A390="",E390=""),0,F390+E390*G390/60)</f>
        <v/>
      </c>
      <c r="I390" s="13" t="n"/>
      <c r="J390" s="24">
        <f>IF(A390="","",IFERROR(INDEX(Jobs!$E$5:$E$104,MATCH(A390,Jobs!$A$5:$A$104,0)),""))</f>
        <v/>
      </c>
      <c r="K390" s="21">
        <f>IF(A390="","",IFERROR(INDEX(Jobs!$L$5:$L$104,MATCH(A390,Jobs!$A$5:$A$104,0)),""))</f>
        <v/>
      </c>
      <c r="L390" s="21">
        <f>IF(A390="","",A390&amp;"-"&amp;B390)</f>
        <v/>
      </c>
    </row>
    <row r="391">
      <c r="A391" s="13" t="n"/>
      <c r="B391" s="13" t="n"/>
      <c r="C391" s="13" t="n"/>
      <c r="D391" s="13" t="n"/>
      <c r="E391" s="21">
        <f>IF(A391="","",IFERROR(INDEX(Jobs!$D$5:$D$104,MATCH(A391,Jobs!$A$5:$A$104,0)),""))</f>
        <v/>
      </c>
      <c r="F391" s="23" t="n"/>
      <c r="G391" s="23" t="n"/>
      <c r="H391" s="15">
        <f>IF(OR(A391="",E391=""),0,F391+E391*G391/60)</f>
        <v/>
      </c>
      <c r="I391" s="13" t="n"/>
      <c r="J391" s="24">
        <f>IF(A391="","",IFERROR(INDEX(Jobs!$E$5:$E$104,MATCH(A391,Jobs!$A$5:$A$104,0)),""))</f>
        <v/>
      </c>
      <c r="K391" s="21">
        <f>IF(A391="","",IFERROR(INDEX(Jobs!$L$5:$L$104,MATCH(A391,Jobs!$A$5:$A$104,0)),""))</f>
        <v/>
      </c>
      <c r="L391" s="21">
        <f>IF(A391="","",A391&amp;"-"&amp;B391)</f>
        <v/>
      </c>
    </row>
    <row r="392">
      <c r="A392" s="13" t="n"/>
      <c r="B392" s="13" t="n"/>
      <c r="C392" s="13" t="n"/>
      <c r="D392" s="13" t="n"/>
      <c r="E392" s="21">
        <f>IF(A392="","",IFERROR(INDEX(Jobs!$D$5:$D$104,MATCH(A392,Jobs!$A$5:$A$104,0)),""))</f>
        <v/>
      </c>
      <c r="F392" s="23" t="n"/>
      <c r="G392" s="23" t="n"/>
      <c r="H392" s="15">
        <f>IF(OR(A392="",E392=""),0,F392+E392*G392/60)</f>
        <v/>
      </c>
      <c r="I392" s="13" t="n"/>
      <c r="J392" s="24">
        <f>IF(A392="","",IFERROR(INDEX(Jobs!$E$5:$E$104,MATCH(A392,Jobs!$A$5:$A$104,0)),""))</f>
        <v/>
      </c>
      <c r="K392" s="21">
        <f>IF(A392="","",IFERROR(INDEX(Jobs!$L$5:$L$104,MATCH(A392,Jobs!$A$5:$A$104,0)),""))</f>
        <v/>
      </c>
      <c r="L392" s="21">
        <f>IF(A392="","",A392&amp;"-"&amp;B392)</f>
        <v/>
      </c>
    </row>
    <row r="393">
      <c r="A393" s="13" t="n"/>
      <c r="B393" s="13" t="n"/>
      <c r="C393" s="13" t="n"/>
      <c r="D393" s="13" t="n"/>
      <c r="E393" s="21">
        <f>IF(A393="","",IFERROR(INDEX(Jobs!$D$5:$D$104,MATCH(A393,Jobs!$A$5:$A$104,0)),""))</f>
        <v/>
      </c>
      <c r="F393" s="23" t="n"/>
      <c r="G393" s="23" t="n"/>
      <c r="H393" s="15">
        <f>IF(OR(A393="",E393=""),0,F393+E393*G393/60)</f>
        <v/>
      </c>
      <c r="I393" s="13" t="n"/>
      <c r="J393" s="24">
        <f>IF(A393="","",IFERROR(INDEX(Jobs!$E$5:$E$104,MATCH(A393,Jobs!$A$5:$A$104,0)),""))</f>
        <v/>
      </c>
      <c r="K393" s="21">
        <f>IF(A393="","",IFERROR(INDEX(Jobs!$L$5:$L$104,MATCH(A393,Jobs!$A$5:$A$104,0)),""))</f>
        <v/>
      </c>
      <c r="L393" s="21">
        <f>IF(A393="","",A393&amp;"-"&amp;B393)</f>
        <v/>
      </c>
    </row>
    <row r="394">
      <c r="A394" s="13" t="n"/>
      <c r="B394" s="13" t="n"/>
      <c r="C394" s="13" t="n"/>
      <c r="D394" s="13" t="n"/>
      <c r="E394" s="21">
        <f>IF(A394="","",IFERROR(INDEX(Jobs!$D$5:$D$104,MATCH(A394,Jobs!$A$5:$A$104,0)),""))</f>
        <v/>
      </c>
      <c r="F394" s="23" t="n"/>
      <c r="G394" s="23" t="n"/>
      <c r="H394" s="15">
        <f>IF(OR(A394="",E394=""),0,F394+E394*G394/60)</f>
        <v/>
      </c>
      <c r="I394" s="13" t="n"/>
      <c r="J394" s="24">
        <f>IF(A394="","",IFERROR(INDEX(Jobs!$E$5:$E$104,MATCH(A394,Jobs!$A$5:$A$104,0)),""))</f>
        <v/>
      </c>
      <c r="K394" s="21">
        <f>IF(A394="","",IFERROR(INDEX(Jobs!$L$5:$L$104,MATCH(A394,Jobs!$A$5:$A$104,0)),""))</f>
        <v/>
      </c>
      <c r="L394" s="21">
        <f>IF(A394="","",A394&amp;"-"&amp;B394)</f>
        <v/>
      </c>
    </row>
    <row r="395">
      <c r="A395" s="13" t="n"/>
      <c r="B395" s="13" t="n"/>
      <c r="C395" s="13" t="n"/>
      <c r="D395" s="13" t="n"/>
      <c r="E395" s="21">
        <f>IF(A395="","",IFERROR(INDEX(Jobs!$D$5:$D$104,MATCH(A395,Jobs!$A$5:$A$104,0)),""))</f>
        <v/>
      </c>
      <c r="F395" s="23" t="n"/>
      <c r="G395" s="23" t="n"/>
      <c r="H395" s="15">
        <f>IF(OR(A395="",E395=""),0,F395+E395*G395/60)</f>
        <v/>
      </c>
      <c r="I395" s="13" t="n"/>
      <c r="J395" s="24">
        <f>IF(A395="","",IFERROR(INDEX(Jobs!$E$5:$E$104,MATCH(A395,Jobs!$A$5:$A$104,0)),""))</f>
        <v/>
      </c>
      <c r="K395" s="21">
        <f>IF(A395="","",IFERROR(INDEX(Jobs!$L$5:$L$104,MATCH(A395,Jobs!$A$5:$A$104,0)),""))</f>
        <v/>
      </c>
      <c r="L395" s="21">
        <f>IF(A395="","",A395&amp;"-"&amp;B395)</f>
        <v/>
      </c>
    </row>
    <row r="396">
      <c r="A396" s="13" t="n"/>
      <c r="B396" s="13" t="n"/>
      <c r="C396" s="13" t="n"/>
      <c r="D396" s="13" t="n"/>
      <c r="E396" s="21">
        <f>IF(A396="","",IFERROR(INDEX(Jobs!$D$5:$D$104,MATCH(A396,Jobs!$A$5:$A$104,0)),""))</f>
        <v/>
      </c>
      <c r="F396" s="23" t="n"/>
      <c r="G396" s="23" t="n"/>
      <c r="H396" s="15">
        <f>IF(OR(A396="",E396=""),0,F396+E396*G396/60)</f>
        <v/>
      </c>
      <c r="I396" s="13" t="n"/>
      <c r="J396" s="24">
        <f>IF(A396="","",IFERROR(INDEX(Jobs!$E$5:$E$104,MATCH(A396,Jobs!$A$5:$A$104,0)),""))</f>
        <v/>
      </c>
      <c r="K396" s="21">
        <f>IF(A396="","",IFERROR(INDEX(Jobs!$L$5:$L$104,MATCH(A396,Jobs!$A$5:$A$104,0)),""))</f>
        <v/>
      </c>
      <c r="L396" s="21">
        <f>IF(A396="","",A396&amp;"-"&amp;B396)</f>
        <v/>
      </c>
    </row>
    <row r="397">
      <c r="A397" s="13" t="n"/>
      <c r="B397" s="13" t="n"/>
      <c r="C397" s="13" t="n"/>
      <c r="D397" s="13" t="n"/>
      <c r="E397" s="21">
        <f>IF(A397="","",IFERROR(INDEX(Jobs!$D$5:$D$104,MATCH(A397,Jobs!$A$5:$A$104,0)),""))</f>
        <v/>
      </c>
      <c r="F397" s="23" t="n"/>
      <c r="G397" s="23" t="n"/>
      <c r="H397" s="15">
        <f>IF(OR(A397="",E397=""),0,F397+E397*G397/60)</f>
        <v/>
      </c>
      <c r="I397" s="13" t="n"/>
      <c r="J397" s="24">
        <f>IF(A397="","",IFERROR(INDEX(Jobs!$E$5:$E$104,MATCH(A397,Jobs!$A$5:$A$104,0)),""))</f>
        <v/>
      </c>
      <c r="K397" s="21">
        <f>IF(A397="","",IFERROR(INDEX(Jobs!$L$5:$L$104,MATCH(A397,Jobs!$A$5:$A$104,0)),""))</f>
        <v/>
      </c>
      <c r="L397" s="21">
        <f>IF(A397="","",A397&amp;"-"&amp;B397)</f>
        <v/>
      </c>
    </row>
    <row r="398">
      <c r="A398" s="13" t="n"/>
      <c r="B398" s="13" t="n"/>
      <c r="C398" s="13" t="n"/>
      <c r="D398" s="13" t="n"/>
      <c r="E398" s="21">
        <f>IF(A398="","",IFERROR(INDEX(Jobs!$D$5:$D$104,MATCH(A398,Jobs!$A$5:$A$104,0)),""))</f>
        <v/>
      </c>
      <c r="F398" s="23" t="n"/>
      <c r="G398" s="23" t="n"/>
      <c r="H398" s="15">
        <f>IF(OR(A398="",E398=""),0,F398+E398*G398/60)</f>
        <v/>
      </c>
      <c r="I398" s="13" t="n"/>
      <c r="J398" s="24">
        <f>IF(A398="","",IFERROR(INDEX(Jobs!$E$5:$E$104,MATCH(A398,Jobs!$A$5:$A$104,0)),""))</f>
        <v/>
      </c>
      <c r="K398" s="21">
        <f>IF(A398="","",IFERROR(INDEX(Jobs!$L$5:$L$104,MATCH(A398,Jobs!$A$5:$A$104,0)),""))</f>
        <v/>
      </c>
      <c r="L398" s="21">
        <f>IF(A398="","",A398&amp;"-"&amp;B398)</f>
        <v/>
      </c>
    </row>
    <row r="399">
      <c r="A399" s="13" t="n"/>
      <c r="B399" s="13" t="n"/>
      <c r="C399" s="13" t="n"/>
      <c r="D399" s="13" t="n"/>
      <c r="E399" s="21">
        <f>IF(A399="","",IFERROR(INDEX(Jobs!$D$5:$D$104,MATCH(A399,Jobs!$A$5:$A$104,0)),""))</f>
        <v/>
      </c>
      <c r="F399" s="23" t="n"/>
      <c r="G399" s="23" t="n"/>
      <c r="H399" s="15">
        <f>IF(OR(A399="",E399=""),0,F399+E399*G399/60)</f>
        <v/>
      </c>
      <c r="I399" s="13" t="n"/>
      <c r="J399" s="24">
        <f>IF(A399="","",IFERROR(INDEX(Jobs!$E$5:$E$104,MATCH(A399,Jobs!$A$5:$A$104,0)),""))</f>
        <v/>
      </c>
      <c r="K399" s="21">
        <f>IF(A399="","",IFERROR(INDEX(Jobs!$L$5:$L$104,MATCH(A399,Jobs!$A$5:$A$104,0)),""))</f>
        <v/>
      </c>
      <c r="L399" s="21">
        <f>IF(A399="","",A399&amp;"-"&amp;B399)</f>
        <v/>
      </c>
    </row>
    <row r="400">
      <c r="A400" s="13" t="n"/>
      <c r="B400" s="13" t="n"/>
      <c r="C400" s="13" t="n"/>
      <c r="D400" s="13" t="n"/>
      <c r="E400" s="21">
        <f>IF(A400="","",IFERROR(INDEX(Jobs!$D$5:$D$104,MATCH(A400,Jobs!$A$5:$A$104,0)),""))</f>
        <v/>
      </c>
      <c r="F400" s="23" t="n"/>
      <c r="G400" s="23" t="n"/>
      <c r="H400" s="15">
        <f>IF(OR(A400="",E400=""),0,F400+E400*G400/60)</f>
        <v/>
      </c>
      <c r="I400" s="13" t="n"/>
      <c r="J400" s="24">
        <f>IF(A400="","",IFERROR(INDEX(Jobs!$E$5:$E$104,MATCH(A400,Jobs!$A$5:$A$104,0)),""))</f>
        <v/>
      </c>
      <c r="K400" s="21">
        <f>IF(A400="","",IFERROR(INDEX(Jobs!$L$5:$L$104,MATCH(A400,Jobs!$A$5:$A$104,0)),""))</f>
        <v/>
      </c>
      <c r="L400" s="21">
        <f>IF(A400="","",A400&amp;"-"&amp;B400)</f>
        <v/>
      </c>
    </row>
    <row r="401">
      <c r="A401" s="13" t="n"/>
      <c r="B401" s="13" t="n"/>
      <c r="C401" s="13" t="n"/>
      <c r="D401" s="13" t="n"/>
      <c r="E401" s="21">
        <f>IF(A401="","",IFERROR(INDEX(Jobs!$D$5:$D$104,MATCH(A401,Jobs!$A$5:$A$104,0)),""))</f>
        <v/>
      </c>
      <c r="F401" s="23" t="n"/>
      <c r="G401" s="23" t="n"/>
      <c r="H401" s="15">
        <f>IF(OR(A401="",E401=""),0,F401+E401*G401/60)</f>
        <v/>
      </c>
      <c r="I401" s="13" t="n"/>
      <c r="J401" s="24">
        <f>IF(A401="","",IFERROR(INDEX(Jobs!$E$5:$E$104,MATCH(A401,Jobs!$A$5:$A$104,0)),""))</f>
        <v/>
      </c>
      <c r="K401" s="21">
        <f>IF(A401="","",IFERROR(INDEX(Jobs!$L$5:$L$104,MATCH(A401,Jobs!$A$5:$A$104,0)),""))</f>
        <v/>
      </c>
      <c r="L401" s="21">
        <f>IF(A401="","",A401&amp;"-"&amp;B401)</f>
        <v/>
      </c>
    </row>
    <row r="402">
      <c r="A402" s="13" t="n"/>
      <c r="B402" s="13" t="n"/>
      <c r="C402" s="13" t="n"/>
      <c r="D402" s="13" t="n"/>
      <c r="E402" s="21">
        <f>IF(A402="","",IFERROR(INDEX(Jobs!$D$5:$D$104,MATCH(A402,Jobs!$A$5:$A$104,0)),""))</f>
        <v/>
      </c>
      <c r="F402" s="23" t="n"/>
      <c r="G402" s="23" t="n"/>
      <c r="H402" s="15">
        <f>IF(OR(A402="",E402=""),0,F402+E402*G402/60)</f>
        <v/>
      </c>
      <c r="I402" s="13" t="n"/>
      <c r="J402" s="24">
        <f>IF(A402="","",IFERROR(INDEX(Jobs!$E$5:$E$104,MATCH(A402,Jobs!$A$5:$A$104,0)),""))</f>
        <v/>
      </c>
      <c r="K402" s="21">
        <f>IF(A402="","",IFERROR(INDEX(Jobs!$L$5:$L$104,MATCH(A402,Jobs!$A$5:$A$104,0)),""))</f>
        <v/>
      </c>
      <c r="L402" s="21">
        <f>IF(A402="","",A402&amp;"-"&amp;B402)</f>
        <v/>
      </c>
    </row>
    <row r="403">
      <c r="A403" s="13" t="n"/>
      <c r="B403" s="13" t="n"/>
      <c r="C403" s="13" t="n"/>
      <c r="D403" s="13" t="n"/>
      <c r="E403" s="21">
        <f>IF(A403="","",IFERROR(INDEX(Jobs!$D$5:$D$104,MATCH(A403,Jobs!$A$5:$A$104,0)),""))</f>
        <v/>
      </c>
      <c r="F403" s="23" t="n"/>
      <c r="G403" s="23" t="n"/>
      <c r="H403" s="15">
        <f>IF(OR(A403="",E403=""),0,F403+E403*G403/60)</f>
        <v/>
      </c>
      <c r="I403" s="13" t="n"/>
      <c r="J403" s="24">
        <f>IF(A403="","",IFERROR(INDEX(Jobs!$E$5:$E$104,MATCH(A403,Jobs!$A$5:$A$104,0)),""))</f>
        <v/>
      </c>
      <c r="K403" s="21">
        <f>IF(A403="","",IFERROR(INDEX(Jobs!$L$5:$L$104,MATCH(A403,Jobs!$A$5:$A$104,0)),""))</f>
        <v/>
      </c>
      <c r="L403" s="21">
        <f>IF(A403="","",A403&amp;"-"&amp;B403)</f>
        <v/>
      </c>
    </row>
    <row r="404">
      <c r="A404" s="13" t="n"/>
      <c r="B404" s="13" t="n"/>
      <c r="C404" s="13" t="n"/>
      <c r="D404" s="13" t="n"/>
      <c r="E404" s="21">
        <f>IF(A404="","",IFERROR(INDEX(Jobs!$D$5:$D$104,MATCH(A404,Jobs!$A$5:$A$104,0)),""))</f>
        <v/>
      </c>
      <c r="F404" s="23" t="n"/>
      <c r="G404" s="23" t="n"/>
      <c r="H404" s="15">
        <f>IF(OR(A404="",E404=""),0,F404+E404*G404/60)</f>
        <v/>
      </c>
      <c r="I404" s="13" t="n"/>
      <c r="J404" s="24">
        <f>IF(A404="","",IFERROR(INDEX(Jobs!$E$5:$E$104,MATCH(A404,Jobs!$A$5:$A$104,0)),""))</f>
        <v/>
      </c>
      <c r="K404" s="21">
        <f>IF(A404="","",IFERROR(INDEX(Jobs!$L$5:$L$104,MATCH(A404,Jobs!$A$5:$A$104,0)),""))</f>
        <v/>
      </c>
      <c r="L404" s="21">
        <f>IF(A404="","",A404&amp;"-"&amp;B404)</f>
        <v/>
      </c>
    </row>
  </sheetData>
  <mergeCells count="1">
    <mergeCell ref="A2:L2"/>
  </mergeCells>
  <dataValidations count="2">
    <dataValidation sqref="D5:D404" showErrorMessage="1" showInputMessage="1" allowBlank="1" type="list">
      <formula1>=Machines!$A$5:$A$24</formula1>
    </dataValidation>
    <dataValidation sqref="I5:I404" showErrorMessage="1" showInputMessage="1" allowBlank="1" type="list">
      <formula1>=Lists!$C$2:$C$4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50"/>
  <sheetViews>
    <sheetView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6" customWidth="1" min="2" max="2"/>
    <col width="10" customWidth="1" min="3" max="3"/>
    <col width="7" customWidth="1" min="4" max="4"/>
    <col width="22" customWidth="1" min="5" max="5"/>
    <col width="10" customWidth="1" min="6" max="6"/>
    <col width="11" customWidth="1" min="7" max="7"/>
    <col width="8" customWidth="1" min="8" max="8"/>
    <col width="24" customWidth="1" min="9" max="9"/>
    <col width="24" customWidth="1" min="10" max="10"/>
  </cols>
  <sheetData>
    <row r="1">
      <c r="A1" s="10" t="inlineStr">
        <is>
          <t>Daily plan (print for the morning meeting)</t>
        </is>
      </c>
    </row>
    <row r="2" ht="30" customHeight="1">
      <c r="A2" s="11" t="inlineStr">
        <is>
          <t>Plan the busiest machine first, then the others to feed it. Before the shift ends, mark each line Done = Yes / No and pick a reason for every No. The reasons summary below shows what to fix first.</t>
        </is>
      </c>
    </row>
    <row r="3">
      <c r="A3" s="17" t="inlineStr">
        <is>
          <t>Date:</t>
        </is>
      </c>
      <c r="B3" s="25">
        <f>TODAY()</f>
        <v/>
      </c>
    </row>
    <row r="5" ht="32" customHeight="1">
      <c r="A5" s="12" t="inlineStr">
        <is>
          <t>Machine</t>
        </is>
      </c>
      <c r="B5" s="12" t="inlineStr">
        <is>
          <t>Seq</t>
        </is>
      </c>
      <c r="C5" s="12" t="inlineStr">
        <is>
          <t>Job no</t>
        </is>
      </c>
      <c r="D5" s="12" t="inlineStr">
        <is>
          <t>Op no</t>
        </is>
      </c>
      <c r="E5" s="12" t="inlineStr">
        <is>
          <t>Operation</t>
        </is>
      </c>
      <c r="F5" s="12" t="inlineStr">
        <is>
          <t>Planned hrs</t>
        </is>
      </c>
      <c r="G5" s="12" t="inlineStr">
        <is>
          <t>Job due</t>
        </is>
      </c>
      <c r="H5" s="12" t="inlineStr">
        <is>
          <t>Done?</t>
        </is>
      </c>
      <c r="I5" s="12" t="inlineStr">
        <is>
          <t>If No: reason</t>
        </is>
      </c>
      <c r="J5" s="12" t="inlineStr">
        <is>
          <t>Notes</t>
        </is>
      </c>
    </row>
    <row r="6">
      <c r="A6" s="13" t="inlineStr">
        <is>
          <t>VMC 1</t>
        </is>
      </c>
      <c r="B6" s="13" t="n">
        <v>1</v>
      </c>
      <c r="C6" s="13" t="inlineStr">
        <is>
          <t>J-1041</t>
        </is>
      </c>
      <c r="D6" s="13" t="n">
        <v>20</v>
      </c>
      <c r="E6" s="21">
        <f>IF(C6="","",IFERROR(INDEX(Operations!$C$5:$C$404,MATCH(C6&amp;"-"&amp;D6,Operations!$L$5:$L$404,0)),"Check job/op"))</f>
        <v/>
      </c>
      <c r="F6" s="15">
        <f>IF(C6="","",IFERROR(INDEX(Operations!$H$5:$H$404,MATCH(C6&amp;"-"&amp;D6,Operations!$L$5:$L$404,0)),""))</f>
        <v/>
      </c>
      <c r="G6" s="24">
        <f>IF(C6="","",IFERROR(INDEX(Jobs!$E$5:$E$104,MATCH(C6,Jobs!$A$5:$A$104,0)),""))</f>
        <v/>
      </c>
      <c r="H6" s="13" t="inlineStr">
        <is>
          <t>Yes</t>
        </is>
      </c>
      <c r="I6" s="13" t="n"/>
      <c r="J6" s="13" t="n"/>
    </row>
    <row r="7">
      <c r="A7" s="13" t="inlineStr">
        <is>
          <t>VMC 1</t>
        </is>
      </c>
      <c r="B7" s="13" t="n">
        <v>2</v>
      </c>
      <c r="C7" s="13" t="inlineStr">
        <is>
          <t>J-1044</t>
        </is>
      </c>
      <c r="D7" s="13" t="n">
        <v>20</v>
      </c>
      <c r="E7" s="21">
        <f>IF(C7="","",IFERROR(INDEX(Operations!$C$5:$C$404,MATCH(C7&amp;"-"&amp;D7,Operations!$L$5:$L$404,0)),"Check job/op"))</f>
        <v/>
      </c>
      <c r="F7" s="15">
        <f>IF(C7="","",IFERROR(INDEX(Operations!$H$5:$H$404,MATCH(C7&amp;"-"&amp;D7,Operations!$L$5:$L$404,0)),""))</f>
        <v/>
      </c>
      <c r="G7" s="24">
        <f>IF(C7="","",IFERROR(INDEX(Jobs!$E$5:$E$104,MATCH(C7,Jobs!$A$5:$A$104,0)),""))</f>
        <v/>
      </c>
      <c r="H7" s="13" t="inlineStr">
        <is>
          <t>No</t>
        </is>
      </c>
      <c r="I7" s="13" t="inlineStr">
        <is>
          <t>Previous operation late</t>
        </is>
      </c>
      <c r="J7" s="13" t="n"/>
    </row>
    <row r="8">
      <c r="A8" s="13" t="inlineStr">
        <is>
          <t>CNC Lathe 2</t>
        </is>
      </c>
      <c r="B8" s="13" t="n">
        <v>1</v>
      </c>
      <c r="C8" s="13" t="inlineStr">
        <is>
          <t>J-1042</t>
        </is>
      </c>
      <c r="D8" s="13" t="n">
        <v>10</v>
      </c>
      <c r="E8" s="21">
        <f>IF(C8="","",IFERROR(INDEX(Operations!$C$5:$C$404,MATCH(C8&amp;"-"&amp;D8,Operations!$L$5:$L$404,0)),"Check job/op"))</f>
        <v/>
      </c>
      <c r="F8" s="15">
        <f>IF(C8="","",IFERROR(INDEX(Operations!$H$5:$H$404,MATCH(C8&amp;"-"&amp;D8,Operations!$L$5:$L$404,0)),""))</f>
        <v/>
      </c>
      <c r="G8" s="24">
        <f>IF(C8="","",IFERROR(INDEX(Jobs!$E$5:$E$104,MATCH(C8,Jobs!$A$5:$A$104,0)),""))</f>
        <v/>
      </c>
      <c r="H8" s="13" t="inlineStr">
        <is>
          <t>Yes</t>
        </is>
      </c>
      <c r="I8" s="13" t="n"/>
      <c r="J8" s="13" t="n"/>
    </row>
    <row r="9">
      <c r="A9" s="13" t="inlineStr">
        <is>
          <t>CNC Lathe 2</t>
        </is>
      </c>
      <c r="B9" s="13" t="n">
        <v>2</v>
      </c>
      <c r="C9" s="13" t="inlineStr">
        <is>
          <t>J-1044</t>
        </is>
      </c>
      <c r="D9" s="13" t="n">
        <v>10</v>
      </c>
      <c r="E9" s="21">
        <f>IF(C9="","",IFERROR(INDEX(Operations!$C$5:$C$404,MATCH(C9&amp;"-"&amp;D9,Operations!$L$5:$L$404,0)),"Check job/op"))</f>
        <v/>
      </c>
      <c r="F9" s="15">
        <f>IF(C9="","",IFERROR(INDEX(Operations!$H$5:$H$404,MATCH(C9&amp;"-"&amp;D9,Operations!$L$5:$L$404,0)),""))</f>
        <v/>
      </c>
      <c r="G9" s="24">
        <f>IF(C9="","",IFERROR(INDEX(Jobs!$E$5:$E$104,MATCH(C9,Jobs!$A$5:$A$104,0)),""))</f>
        <v/>
      </c>
      <c r="H9" s="13" t="inlineStr">
        <is>
          <t>Yes</t>
        </is>
      </c>
      <c r="I9" s="13" t="n"/>
      <c r="J9" s="13" t="n"/>
    </row>
    <row r="10">
      <c r="A10" s="13" t="inlineStr">
        <is>
          <t>CNC Lathe 1</t>
        </is>
      </c>
      <c r="B10" s="13" t="n">
        <v>1</v>
      </c>
      <c r="C10" s="13" t="inlineStr">
        <is>
          <t>J-1046</t>
        </is>
      </c>
      <c r="D10" s="13" t="n">
        <v>10</v>
      </c>
      <c r="E10" s="21">
        <f>IF(C10="","",IFERROR(INDEX(Operations!$C$5:$C$404,MATCH(C10&amp;"-"&amp;D10,Operations!$L$5:$L$404,0)),"Check job/op"))</f>
        <v/>
      </c>
      <c r="F10" s="15">
        <f>IF(C10="","",IFERROR(INDEX(Operations!$H$5:$H$404,MATCH(C10&amp;"-"&amp;D10,Operations!$L$5:$L$404,0)),""))</f>
        <v/>
      </c>
      <c r="G10" s="24">
        <f>IF(C10="","",IFERROR(INDEX(Jobs!$E$5:$E$104,MATCH(C10,Jobs!$A$5:$A$104,0)),""))</f>
        <v/>
      </c>
      <c r="H10" s="13" t="inlineStr">
        <is>
          <t>No</t>
        </is>
      </c>
      <c r="I10" s="13" t="inlineStr">
        <is>
          <t>Program not ready</t>
        </is>
      </c>
      <c r="J10" s="13" t="n"/>
    </row>
    <row r="11">
      <c r="A11" s="13" t="inlineStr">
        <is>
          <t>VMC 2</t>
        </is>
      </c>
      <c r="B11" s="13" t="n">
        <v>1</v>
      </c>
      <c r="C11" s="13" t="inlineStr">
        <is>
          <t>J-1042</t>
        </is>
      </c>
      <c r="D11" s="13" t="n">
        <v>20</v>
      </c>
      <c r="E11" s="21">
        <f>IF(C11="","",IFERROR(INDEX(Operations!$C$5:$C$404,MATCH(C11&amp;"-"&amp;D11,Operations!$L$5:$L$404,0)),"Check job/op"))</f>
        <v/>
      </c>
      <c r="F11" s="15">
        <f>IF(C11="","",IFERROR(INDEX(Operations!$H$5:$H$404,MATCH(C11&amp;"-"&amp;D11,Operations!$L$5:$L$404,0)),""))</f>
        <v/>
      </c>
      <c r="G11" s="24">
        <f>IF(C11="","",IFERROR(INDEX(Jobs!$E$5:$E$104,MATCH(C11,Jobs!$A$5:$A$104,0)),""))</f>
        <v/>
      </c>
      <c r="H11" s="13" t="n"/>
      <c r="I11" s="13" t="n"/>
      <c r="J11" s="13" t="n"/>
    </row>
    <row r="12">
      <c r="A12" s="13" t="n"/>
      <c r="B12" s="13" t="n"/>
      <c r="C12" s="13" t="n"/>
      <c r="D12" s="13" t="n"/>
      <c r="E12" s="21">
        <f>IF(C12="","",IFERROR(INDEX(Operations!$C$5:$C$404,MATCH(C12&amp;"-"&amp;D12,Operations!$L$5:$L$404,0)),"Check job/op"))</f>
        <v/>
      </c>
      <c r="F12" s="15">
        <f>IF(C12="","",IFERROR(INDEX(Operations!$H$5:$H$404,MATCH(C12&amp;"-"&amp;D12,Operations!$L$5:$L$404,0)),""))</f>
        <v/>
      </c>
      <c r="G12" s="24">
        <f>IF(C12="","",IFERROR(INDEX(Jobs!$E$5:$E$104,MATCH(C12,Jobs!$A$5:$A$104,0)),""))</f>
        <v/>
      </c>
      <c r="H12" s="13" t="n"/>
      <c r="I12" s="13" t="n"/>
      <c r="J12" s="13" t="n"/>
    </row>
    <row r="13">
      <c r="A13" s="13" t="n"/>
      <c r="B13" s="13" t="n"/>
      <c r="C13" s="13" t="n"/>
      <c r="D13" s="13" t="n"/>
      <c r="E13" s="21">
        <f>IF(C13="","",IFERROR(INDEX(Operations!$C$5:$C$404,MATCH(C13&amp;"-"&amp;D13,Operations!$L$5:$L$404,0)),"Check job/op"))</f>
        <v/>
      </c>
      <c r="F13" s="15">
        <f>IF(C13="","",IFERROR(INDEX(Operations!$H$5:$H$404,MATCH(C13&amp;"-"&amp;D13,Operations!$L$5:$L$404,0)),""))</f>
        <v/>
      </c>
      <c r="G13" s="24">
        <f>IF(C13="","",IFERROR(INDEX(Jobs!$E$5:$E$104,MATCH(C13,Jobs!$A$5:$A$104,0)),""))</f>
        <v/>
      </c>
      <c r="H13" s="13" t="n"/>
      <c r="I13" s="13" t="n"/>
      <c r="J13" s="13" t="n"/>
    </row>
    <row r="14">
      <c r="A14" s="13" t="n"/>
      <c r="B14" s="13" t="n"/>
      <c r="C14" s="13" t="n"/>
      <c r="D14" s="13" t="n"/>
      <c r="E14" s="21">
        <f>IF(C14="","",IFERROR(INDEX(Operations!$C$5:$C$404,MATCH(C14&amp;"-"&amp;D14,Operations!$L$5:$L$404,0)),"Check job/op"))</f>
        <v/>
      </c>
      <c r="F14" s="15">
        <f>IF(C14="","",IFERROR(INDEX(Operations!$H$5:$H$404,MATCH(C14&amp;"-"&amp;D14,Operations!$L$5:$L$404,0)),""))</f>
        <v/>
      </c>
      <c r="G14" s="24">
        <f>IF(C14="","",IFERROR(INDEX(Jobs!$E$5:$E$104,MATCH(C14,Jobs!$A$5:$A$104,0)),""))</f>
        <v/>
      </c>
      <c r="H14" s="13" t="n"/>
      <c r="I14" s="13" t="n"/>
      <c r="J14" s="13" t="n"/>
    </row>
    <row r="15">
      <c r="A15" s="13" t="n"/>
      <c r="B15" s="13" t="n"/>
      <c r="C15" s="13" t="n"/>
      <c r="D15" s="13" t="n"/>
      <c r="E15" s="21">
        <f>IF(C15="","",IFERROR(INDEX(Operations!$C$5:$C$404,MATCH(C15&amp;"-"&amp;D15,Operations!$L$5:$L$404,0)),"Check job/op"))</f>
        <v/>
      </c>
      <c r="F15" s="15">
        <f>IF(C15="","",IFERROR(INDEX(Operations!$H$5:$H$404,MATCH(C15&amp;"-"&amp;D15,Operations!$L$5:$L$404,0)),""))</f>
        <v/>
      </c>
      <c r="G15" s="24">
        <f>IF(C15="","",IFERROR(INDEX(Jobs!$E$5:$E$104,MATCH(C15,Jobs!$A$5:$A$104,0)),""))</f>
        <v/>
      </c>
      <c r="H15" s="13" t="n"/>
      <c r="I15" s="13" t="n"/>
      <c r="J15" s="13" t="n"/>
    </row>
    <row r="16">
      <c r="A16" s="13" t="n"/>
      <c r="B16" s="13" t="n"/>
      <c r="C16" s="13" t="n"/>
      <c r="D16" s="13" t="n"/>
      <c r="E16" s="21">
        <f>IF(C16="","",IFERROR(INDEX(Operations!$C$5:$C$404,MATCH(C16&amp;"-"&amp;D16,Operations!$L$5:$L$404,0)),"Check job/op"))</f>
        <v/>
      </c>
      <c r="F16" s="15">
        <f>IF(C16="","",IFERROR(INDEX(Operations!$H$5:$H$404,MATCH(C16&amp;"-"&amp;D16,Operations!$L$5:$L$404,0)),""))</f>
        <v/>
      </c>
      <c r="G16" s="24">
        <f>IF(C16="","",IFERROR(INDEX(Jobs!$E$5:$E$104,MATCH(C16,Jobs!$A$5:$A$104,0)),""))</f>
        <v/>
      </c>
      <c r="H16" s="13" t="n"/>
      <c r="I16" s="13" t="n"/>
      <c r="J16" s="13" t="n"/>
    </row>
    <row r="17">
      <c r="A17" s="13" t="n"/>
      <c r="B17" s="13" t="n"/>
      <c r="C17" s="13" t="n"/>
      <c r="D17" s="13" t="n"/>
      <c r="E17" s="21">
        <f>IF(C17="","",IFERROR(INDEX(Operations!$C$5:$C$404,MATCH(C17&amp;"-"&amp;D17,Operations!$L$5:$L$404,0)),"Check job/op"))</f>
        <v/>
      </c>
      <c r="F17" s="15">
        <f>IF(C17="","",IFERROR(INDEX(Operations!$H$5:$H$404,MATCH(C17&amp;"-"&amp;D17,Operations!$L$5:$L$404,0)),""))</f>
        <v/>
      </c>
      <c r="G17" s="24">
        <f>IF(C17="","",IFERROR(INDEX(Jobs!$E$5:$E$104,MATCH(C17,Jobs!$A$5:$A$104,0)),""))</f>
        <v/>
      </c>
      <c r="H17" s="13" t="n"/>
      <c r="I17" s="13" t="n"/>
      <c r="J17" s="13" t="n"/>
    </row>
    <row r="18">
      <c r="A18" s="13" t="n"/>
      <c r="B18" s="13" t="n"/>
      <c r="C18" s="13" t="n"/>
      <c r="D18" s="13" t="n"/>
      <c r="E18" s="21">
        <f>IF(C18="","",IFERROR(INDEX(Operations!$C$5:$C$404,MATCH(C18&amp;"-"&amp;D18,Operations!$L$5:$L$404,0)),"Check job/op"))</f>
        <v/>
      </c>
      <c r="F18" s="15">
        <f>IF(C18="","",IFERROR(INDEX(Operations!$H$5:$H$404,MATCH(C18&amp;"-"&amp;D18,Operations!$L$5:$L$404,0)),""))</f>
        <v/>
      </c>
      <c r="G18" s="24">
        <f>IF(C18="","",IFERROR(INDEX(Jobs!$E$5:$E$104,MATCH(C18,Jobs!$A$5:$A$104,0)),""))</f>
        <v/>
      </c>
      <c r="H18" s="13" t="n"/>
      <c r="I18" s="13" t="n"/>
      <c r="J18" s="13" t="n"/>
    </row>
    <row r="19">
      <c r="A19" s="13" t="n"/>
      <c r="B19" s="13" t="n"/>
      <c r="C19" s="13" t="n"/>
      <c r="D19" s="13" t="n"/>
      <c r="E19" s="21">
        <f>IF(C19="","",IFERROR(INDEX(Operations!$C$5:$C$404,MATCH(C19&amp;"-"&amp;D19,Operations!$L$5:$L$404,0)),"Check job/op"))</f>
        <v/>
      </c>
      <c r="F19" s="15">
        <f>IF(C19="","",IFERROR(INDEX(Operations!$H$5:$H$404,MATCH(C19&amp;"-"&amp;D19,Operations!$L$5:$L$404,0)),""))</f>
        <v/>
      </c>
      <c r="G19" s="24">
        <f>IF(C19="","",IFERROR(INDEX(Jobs!$E$5:$E$104,MATCH(C19,Jobs!$A$5:$A$104,0)),""))</f>
        <v/>
      </c>
      <c r="H19" s="13" t="n"/>
      <c r="I19" s="13" t="n"/>
      <c r="J19" s="13" t="n"/>
    </row>
    <row r="20">
      <c r="A20" s="13" t="n"/>
      <c r="B20" s="13" t="n"/>
      <c r="C20" s="13" t="n"/>
      <c r="D20" s="13" t="n"/>
      <c r="E20" s="21">
        <f>IF(C20="","",IFERROR(INDEX(Operations!$C$5:$C$404,MATCH(C20&amp;"-"&amp;D20,Operations!$L$5:$L$404,0)),"Check job/op"))</f>
        <v/>
      </c>
      <c r="F20" s="15">
        <f>IF(C20="","",IFERROR(INDEX(Operations!$H$5:$H$404,MATCH(C20&amp;"-"&amp;D20,Operations!$L$5:$L$404,0)),""))</f>
        <v/>
      </c>
      <c r="G20" s="24">
        <f>IF(C20="","",IFERROR(INDEX(Jobs!$E$5:$E$104,MATCH(C20,Jobs!$A$5:$A$104,0)),""))</f>
        <v/>
      </c>
      <c r="H20" s="13" t="n"/>
      <c r="I20" s="13" t="n"/>
      <c r="J20" s="13" t="n"/>
    </row>
    <row r="21">
      <c r="A21" s="13" t="n"/>
      <c r="B21" s="13" t="n"/>
      <c r="C21" s="13" t="n"/>
      <c r="D21" s="13" t="n"/>
      <c r="E21" s="21">
        <f>IF(C21="","",IFERROR(INDEX(Operations!$C$5:$C$404,MATCH(C21&amp;"-"&amp;D21,Operations!$L$5:$L$404,0)),"Check job/op"))</f>
        <v/>
      </c>
      <c r="F21" s="15">
        <f>IF(C21="","",IFERROR(INDEX(Operations!$H$5:$H$404,MATCH(C21&amp;"-"&amp;D21,Operations!$L$5:$L$404,0)),""))</f>
        <v/>
      </c>
      <c r="G21" s="24">
        <f>IF(C21="","",IFERROR(INDEX(Jobs!$E$5:$E$104,MATCH(C21,Jobs!$A$5:$A$104,0)),""))</f>
        <v/>
      </c>
      <c r="H21" s="13" t="n"/>
      <c r="I21" s="13" t="n"/>
      <c r="J21" s="13" t="n"/>
    </row>
    <row r="22">
      <c r="A22" s="13" t="n"/>
      <c r="B22" s="13" t="n"/>
      <c r="C22" s="13" t="n"/>
      <c r="D22" s="13" t="n"/>
      <c r="E22" s="21">
        <f>IF(C22="","",IFERROR(INDEX(Operations!$C$5:$C$404,MATCH(C22&amp;"-"&amp;D22,Operations!$L$5:$L$404,0)),"Check job/op"))</f>
        <v/>
      </c>
      <c r="F22" s="15">
        <f>IF(C22="","",IFERROR(INDEX(Operations!$H$5:$H$404,MATCH(C22&amp;"-"&amp;D22,Operations!$L$5:$L$404,0)),""))</f>
        <v/>
      </c>
      <c r="G22" s="24">
        <f>IF(C22="","",IFERROR(INDEX(Jobs!$E$5:$E$104,MATCH(C22,Jobs!$A$5:$A$104,0)),""))</f>
        <v/>
      </c>
      <c r="H22" s="13" t="n"/>
      <c r="I22" s="13" t="n"/>
      <c r="J22" s="13" t="n"/>
    </row>
    <row r="23">
      <c r="A23" s="13" t="n"/>
      <c r="B23" s="13" t="n"/>
      <c r="C23" s="13" t="n"/>
      <c r="D23" s="13" t="n"/>
      <c r="E23" s="21">
        <f>IF(C23="","",IFERROR(INDEX(Operations!$C$5:$C$404,MATCH(C23&amp;"-"&amp;D23,Operations!$L$5:$L$404,0)),"Check job/op"))</f>
        <v/>
      </c>
      <c r="F23" s="15">
        <f>IF(C23="","",IFERROR(INDEX(Operations!$H$5:$H$404,MATCH(C23&amp;"-"&amp;D23,Operations!$L$5:$L$404,0)),""))</f>
        <v/>
      </c>
      <c r="G23" s="24">
        <f>IF(C23="","",IFERROR(INDEX(Jobs!$E$5:$E$104,MATCH(C23,Jobs!$A$5:$A$104,0)),""))</f>
        <v/>
      </c>
      <c r="H23" s="13" t="n"/>
      <c r="I23" s="13" t="n"/>
      <c r="J23" s="13" t="n"/>
    </row>
    <row r="24">
      <c r="A24" s="13" t="n"/>
      <c r="B24" s="13" t="n"/>
      <c r="C24" s="13" t="n"/>
      <c r="D24" s="13" t="n"/>
      <c r="E24" s="21">
        <f>IF(C24="","",IFERROR(INDEX(Operations!$C$5:$C$404,MATCH(C24&amp;"-"&amp;D24,Operations!$L$5:$L$404,0)),"Check job/op"))</f>
        <v/>
      </c>
      <c r="F24" s="15">
        <f>IF(C24="","",IFERROR(INDEX(Operations!$H$5:$H$404,MATCH(C24&amp;"-"&amp;D24,Operations!$L$5:$L$404,0)),""))</f>
        <v/>
      </c>
      <c r="G24" s="24">
        <f>IF(C24="","",IFERROR(INDEX(Jobs!$E$5:$E$104,MATCH(C24,Jobs!$A$5:$A$104,0)),""))</f>
        <v/>
      </c>
      <c r="H24" s="13" t="n"/>
      <c r="I24" s="13" t="n"/>
      <c r="J24" s="13" t="n"/>
    </row>
    <row r="25">
      <c r="A25" s="13" t="n"/>
      <c r="B25" s="13" t="n"/>
      <c r="C25" s="13" t="n"/>
      <c r="D25" s="13" t="n"/>
      <c r="E25" s="21">
        <f>IF(C25="","",IFERROR(INDEX(Operations!$C$5:$C$404,MATCH(C25&amp;"-"&amp;D25,Operations!$L$5:$L$404,0)),"Check job/op"))</f>
        <v/>
      </c>
      <c r="F25" s="15">
        <f>IF(C25="","",IFERROR(INDEX(Operations!$H$5:$H$404,MATCH(C25&amp;"-"&amp;D25,Operations!$L$5:$L$404,0)),""))</f>
        <v/>
      </c>
      <c r="G25" s="24">
        <f>IF(C25="","",IFERROR(INDEX(Jobs!$E$5:$E$104,MATCH(C25,Jobs!$A$5:$A$104,0)),""))</f>
        <v/>
      </c>
      <c r="H25" s="13" t="n"/>
      <c r="I25" s="13" t="n"/>
      <c r="J25" s="13" t="n"/>
    </row>
    <row r="26">
      <c r="A26" s="13" t="n"/>
      <c r="B26" s="13" t="n"/>
      <c r="C26" s="13" t="n"/>
      <c r="D26" s="13" t="n"/>
      <c r="E26" s="21">
        <f>IF(C26="","",IFERROR(INDEX(Operations!$C$5:$C$404,MATCH(C26&amp;"-"&amp;D26,Operations!$L$5:$L$404,0)),"Check job/op"))</f>
        <v/>
      </c>
      <c r="F26" s="15">
        <f>IF(C26="","",IFERROR(INDEX(Operations!$H$5:$H$404,MATCH(C26&amp;"-"&amp;D26,Operations!$L$5:$L$404,0)),""))</f>
        <v/>
      </c>
      <c r="G26" s="24">
        <f>IF(C26="","",IFERROR(INDEX(Jobs!$E$5:$E$104,MATCH(C26,Jobs!$A$5:$A$104,0)),""))</f>
        <v/>
      </c>
      <c r="H26" s="13" t="n"/>
      <c r="I26" s="13" t="n"/>
      <c r="J26" s="13" t="n"/>
    </row>
    <row r="27">
      <c r="A27" s="13" t="n"/>
      <c r="B27" s="13" t="n"/>
      <c r="C27" s="13" t="n"/>
      <c r="D27" s="13" t="n"/>
      <c r="E27" s="21">
        <f>IF(C27="","",IFERROR(INDEX(Operations!$C$5:$C$404,MATCH(C27&amp;"-"&amp;D27,Operations!$L$5:$L$404,0)),"Check job/op"))</f>
        <v/>
      </c>
      <c r="F27" s="15">
        <f>IF(C27="","",IFERROR(INDEX(Operations!$H$5:$H$404,MATCH(C27&amp;"-"&amp;D27,Operations!$L$5:$L$404,0)),""))</f>
        <v/>
      </c>
      <c r="G27" s="24">
        <f>IF(C27="","",IFERROR(INDEX(Jobs!$E$5:$E$104,MATCH(C27,Jobs!$A$5:$A$104,0)),""))</f>
        <v/>
      </c>
      <c r="H27" s="13" t="n"/>
      <c r="I27" s="13" t="n"/>
      <c r="J27" s="13" t="n"/>
    </row>
    <row r="28">
      <c r="A28" s="13" t="n"/>
      <c r="B28" s="13" t="n"/>
      <c r="C28" s="13" t="n"/>
      <c r="D28" s="13" t="n"/>
      <c r="E28" s="21">
        <f>IF(C28="","",IFERROR(INDEX(Operations!$C$5:$C$404,MATCH(C28&amp;"-"&amp;D28,Operations!$L$5:$L$404,0)),"Check job/op"))</f>
        <v/>
      </c>
      <c r="F28" s="15">
        <f>IF(C28="","",IFERROR(INDEX(Operations!$H$5:$H$404,MATCH(C28&amp;"-"&amp;D28,Operations!$L$5:$L$404,0)),""))</f>
        <v/>
      </c>
      <c r="G28" s="24">
        <f>IF(C28="","",IFERROR(INDEX(Jobs!$E$5:$E$104,MATCH(C28,Jobs!$A$5:$A$104,0)),""))</f>
        <v/>
      </c>
      <c r="H28" s="13" t="n"/>
      <c r="I28" s="13" t="n"/>
      <c r="J28" s="13" t="n"/>
    </row>
    <row r="29">
      <c r="A29" s="13" t="n"/>
      <c r="B29" s="13" t="n"/>
      <c r="C29" s="13" t="n"/>
      <c r="D29" s="13" t="n"/>
      <c r="E29" s="21">
        <f>IF(C29="","",IFERROR(INDEX(Operations!$C$5:$C$404,MATCH(C29&amp;"-"&amp;D29,Operations!$L$5:$L$404,0)),"Check job/op"))</f>
        <v/>
      </c>
      <c r="F29" s="15">
        <f>IF(C29="","",IFERROR(INDEX(Operations!$H$5:$H$404,MATCH(C29&amp;"-"&amp;D29,Operations!$L$5:$L$404,0)),""))</f>
        <v/>
      </c>
      <c r="G29" s="24">
        <f>IF(C29="","",IFERROR(INDEX(Jobs!$E$5:$E$104,MATCH(C29,Jobs!$A$5:$A$104,0)),""))</f>
        <v/>
      </c>
      <c r="H29" s="13" t="n"/>
      <c r="I29" s="13" t="n"/>
      <c r="J29" s="13" t="n"/>
    </row>
    <row r="30">
      <c r="A30" s="13" t="n"/>
      <c r="B30" s="13" t="n"/>
      <c r="C30" s="13" t="n"/>
      <c r="D30" s="13" t="n"/>
      <c r="E30" s="21">
        <f>IF(C30="","",IFERROR(INDEX(Operations!$C$5:$C$404,MATCH(C30&amp;"-"&amp;D30,Operations!$L$5:$L$404,0)),"Check job/op"))</f>
        <v/>
      </c>
      <c r="F30" s="15">
        <f>IF(C30="","",IFERROR(INDEX(Operations!$H$5:$H$404,MATCH(C30&amp;"-"&amp;D30,Operations!$L$5:$L$404,0)),""))</f>
        <v/>
      </c>
      <c r="G30" s="24">
        <f>IF(C30="","",IFERROR(INDEX(Jobs!$E$5:$E$104,MATCH(C30,Jobs!$A$5:$A$104,0)),""))</f>
        <v/>
      </c>
      <c r="H30" s="13" t="n"/>
      <c r="I30" s="13" t="n"/>
      <c r="J30" s="13" t="n"/>
    </row>
    <row r="31">
      <c r="A31" s="13" t="n"/>
      <c r="B31" s="13" t="n"/>
      <c r="C31" s="13" t="n"/>
      <c r="D31" s="13" t="n"/>
      <c r="E31" s="21">
        <f>IF(C31="","",IFERROR(INDEX(Operations!$C$5:$C$404,MATCH(C31&amp;"-"&amp;D31,Operations!$L$5:$L$404,0)),"Check job/op"))</f>
        <v/>
      </c>
      <c r="F31" s="15">
        <f>IF(C31="","",IFERROR(INDEX(Operations!$H$5:$H$404,MATCH(C31&amp;"-"&amp;D31,Operations!$L$5:$L$404,0)),""))</f>
        <v/>
      </c>
      <c r="G31" s="24">
        <f>IF(C31="","",IFERROR(INDEX(Jobs!$E$5:$E$104,MATCH(C31,Jobs!$A$5:$A$104,0)),""))</f>
        <v/>
      </c>
      <c r="H31" s="13" t="n"/>
      <c r="I31" s="13" t="n"/>
      <c r="J31" s="13" t="n"/>
    </row>
    <row r="32">
      <c r="A32" s="13" t="n"/>
      <c r="B32" s="13" t="n"/>
      <c r="C32" s="13" t="n"/>
      <c r="D32" s="13" t="n"/>
      <c r="E32" s="21">
        <f>IF(C32="","",IFERROR(INDEX(Operations!$C$5:$C$404,MATCH(C32&amp;"-"&amp;D32,Operations!$L$5:$L$404,0)),"Check job/op"))</f>
        <v/>
      </c>
      <c r="F32" s="15">
        <f>IF(C32="","",IFERROR(INDEX(Operations!$H$5:$H$404,MATCH(C32&amp;"-"&amp;D32,Operations!$L$5:$L$404,0)),""))</f>
        <v/>
      </c>
      <c r="G32" s="24">
        <f>IF(C32="","",IFERROR(INDEX(Jobs!$E$5:$E$104,MATCH(C32,Jobs!$A$5:$A$104,0)),""))</f>
        <v/>
      </c>
      <c r="H32" s="13" t="n"/>
      <c r="I32" s="13" t="n"/>
      <c r="J32" s="13" t="n"/>
    </row>
    <row r="33">
      <c r="A33" s="13" t="n"/>
      <c r="B33" s="13" t="n"/>
      <c r="C33" s="13" t="n"/>
      <c r="D33" s="13" t="n"/>
      <c r="E33" s="21">
        <f>IF(C33="","",IFERROR(INDEX(Operations!$C$5:$C$404,MATCH(C33&amp;"-"&amp;D33,Operations!$L$5:$L$404,0)),"Check job/op"))</f>
        <v/>
      </c>
      <c r="F33" s="15">
        <f>IF(C33="","",IFERROR(INDEX(Operations!$H$5:$H$404,MATCH(C33&amp;"-"&amp;D33,Operations!$L$5:$L$404,0)),""))</f>
        <v/>
      </c>
      <c r="G33" s="24">
        <f>IF(C33="","",IFERROR(INDEX(Jobs!$E$5:$E$104,MATCH(C33,Jobs!$A$5:$A$104,0)),""))</f>
        <v/>
      </c>
      <c r="H33" s="13" t="n"/>
      <c r="I33" s="13" t="n"/>
      <c r="J33" s="13" t="n"/>
    </row>
    <row r="34">
      <c r="A34" s="13" t="n"/>
      <c r="B34" s="13" t="n"/>
      <c r="C34" s="13" t="n"/>
      <c r="D34" s="13" t="n"/>
      <c r="E34" s="21">
        <f>IF(C34="","",IFERROR(INDEX(Operations!$C$5:$C$404,MATCH(C34&amp;"-"&amp;D34,Operations!$L$5:$L$404,0)),"Check job/op"))</f>
        <v/>
      </c>
      <c r="F34" s="15">
        <f>IF(C34="","",IFERROR(INDEX(Operations!$H$5:$H$404,MATCH(C34&amp;"-"&amp;D34,Operations!$L$5:$L$404,0)),""))</f>
        <v/>
      </c>
      <c r="G34" s="24">
        <f>IF(C34="","",IFERROR(INDEX(Jobs!$E$5:$E$104,MATCH(C34,Jobs!$A$5:$A$104,0)),""))</f>
        <v/>
      </c>
      <c r="H34" s="13" t="n"/>
      <c r="I34" s="13" t="n"/>
      <c r="J34" s="13" t="n"/>
    </row>
    <row r="35">
      <c r="A35" s="13" t="n"/>
      <c r="B35" s="13" t="n"/>
      <c r="C35" s="13" t="n"/>
      <c r="D35" s="13" t="n"/>
      <c r="E35" s="21">
        <f>IF(C35="","",IFERROR(INDEX(Operations!$C$5:$C$404,MATCH(C35&amp;"-"&amp;D35,Operations!$L$5:$L$404,0)),"Check job/op"))</f>
        <v/>
      </c>
      <c r="F35" s="15">
        <f>IF(C35="","",IFERROR(INDEX(Operations!$H$5:$H$404,MATCH(C35&amp;"-"&amp;D35,Operations!$L$5:$L$404,0)),""))</f>
        <v/>
      </c>
      <c r="G35" s="24">
        <f>IF(C35="","",IFERROR(INDEX(Jobs!$E$5:$E$104,MATCH(C35,Jobs!$A$5:$A$104,0)),""))</f>
        <v/>
      </c>
      <c r="H35" s="13" t="n"/>
      <c r="I35" s="13" t="n"/>
      <c r="J35" s="13" t="n"/>
    </row>
    <row r="37">
      <c r="A37" s="17" t="inlineStr">
        <is>
          <t>Plan achieved</t>
        </is>
      </c>
      <c r="C37" s="26">
        <f>IF(COUNTIF(H6:H35,"Yes")+COUNTIF(H6:H35,"No")=0,"",COUNTIF(H6:H35,"Yes")/(COUNTIF(H6:H35,"Yes")+COUNTIF(H6:H35,"No")))</f>
        <v/>
      </c>
      <c r="D37" s="19" t="inlineStr">
        <is>
          <t>of planned lines done (lines without Yes/No are not counted)</t>
        </is>
      </c>
    </row>
    <row r="39">
      <c r="A39" s="17" t="inlineStr">
        <is>
          <t>Why planned work was not done</t>
        </is>
      </c>
    </row>
    <row r="40">
      <c r="A40" s="27">
        <f>Lists!D2</f>
        <v/>
      </c>
      <c r="C40" s="27">
        <f>COUNTIF($I$6:$I$35,A40)</f>
        <v/>
      </c>
    </row>
    <row r="41">
      <c r="A41" s="27">
        <f>Lists!D3</f>
        <v/>
      </c>
      <c r="C41" s="27">
        <f>COUNTIF($I$6:$I$35,A41)</f>
        <v/>
      </c>
    </row>
    <row r="42">
      <c r="A42" s="27">
        <f>Lists!D4</f>
        <v/>
      </c>
      <c r="C42" s="27">
        <f>COUNTIF($I$6:$I$35,A42)</f>
        <v/>
      </c>
    </row>
    <row r="43">
      <c r="A43" s="27">
        <f>Lists!D5</f>
        <v/>
      </c>
      <c r="C43" s="27">
        <f>COUNTIF($I$6:$I$35,A43)</f>
        <v/>
      </c>
    </row>
    <row r="44">
      <c r="A44" s="27">
        <f>Lists!D6</f>
        <v/>
      </c>
      <c r="C44" s="27">
        <f>COUNTIF($I$6:$I$35,A44)</f>
        <v/>
      </c>
    </row>
    <row r="45">
      <c r="A45" s="27">
        <f>Lists!D7</f>
        <v/>
      </c>
      <c r="C45" s="27">
        <f>COUNTIF($I$6:$I$35,A45)</f>
        <v/>
      </c>
    </row>
    <row r="46">
      <c r="A46" s="27">
        <f>Lists!D8</f>
        <v/>
      </c>
      <c r="C46" s="27">
        <f>COUNTIF($I$6:$I$35,A46)</f>
        <v/>
      </c>
    </row>
    <row r="47">
      <c r="A47" s="27">
        <f>Lists!D9</f>
        <v/>
      </c>
      <c r="C47" s="27">
        <f>COUNTIF($I$6:$I$35,A47)</f>
        <v/>
      </c>
    </row>
    <row r="48">
      <c r="A48" s="27">
        <f>Lists!D10</f>
        <v/>
      </c>
      <c r="C48" s="27">
        <f>COUNTIF($I$6:$I$35,A48)</f>
        <v/>
      </c>
    </row>
    <row r="50">
      <c r="A50" s="19" t="inlineStr">
        <is>
          <t>The reason with the highest count is your first thing to fix: it is breaking the plan more than anything else.</t>
        </is>
      </c>
    </row>
  </sheetData>
  <mergeCells count="1">
    <mergeCell ref="A2:J2"/>
  </mergeCells>
  <conditionalFormatting sqref="H6:H35">
    <cfRule type="cellIs" priority="1" operator="equal" dxfId="3">
      <formula>"No"</formula>
    </cfRule>
    <cfRule type="cellIs" priority="2" operator="equal" dxfId="2">
      <formula>"Yes"</formula>
    </cfRule>
  </conditionalFormatting>
  <dataValidations count="3">
    <dataValidation sqref="A6:A35" showErrorMessage="1" showInputMessage="1" allowBlank="1" type="list">
      <formula1>=Machines!$A$5:$A$24</formula1>
    </dataValidation>
    <dataValidation sqref="H6:H35" showErrorMessage="1" showInputMessage="1" allowBlank="1" type="list">
      <formula1>=Lists!$A$2:$A$3</formula1>
    </dataValidation>
    <dataValidation sqref="I6:I35" showErrorMessage="1" showInputMessage="1" allowBlank="1" type="list">
      <formula1>=Lists!$D$2:$D$10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"/>
  <sheetViews>
    <sheetView zoomScale="100" workbookViewId="0">
      <selection activeCell="A1" sqref="A1"/>
    </sheetView>
  </sheetViews>
  <sheetFormatPr baseColWidth="8" defaultRowHeight="15"/>
  <sheetData>
    <row r="1">
      <c r="A1" s="17" t="inlineStr">
        <is>
          <t>Yes / No</t>
        </is>
      </c>
      <c r="B1" s="17" t="inlineStr">
        <is>
          <t>Job status</t>
        </is>
      </c>
      <c r="C1" s="17" t="inlineStr">
        <is>
          <t>Operation status</t>
        </is>
      </c>
      <c r="D1" s="17" t="inlineStr">
        <is>
          <t>Reason not done</t>
        </is>
      </c>
    </row>
    <row r="2">
      <c r="A2" t="inlineStr">
        <is>
          <t>Yes</t>
        </is>
      </c>
      <c r="B2" t="inlineStr">
        <is>
          <t>Not released</t>
        </is>
      </c>
      <c r="C2" t="inlineStr">
        <is>
          <t>Waiting</t>
        </is>
      </c>
      <c r="D2" t="inlineStr">
        <is>
          <t>Material not ready</t>
        </is>
      </c>
    </row>
    <row r="3">
      <c r="A3" t="inlineStr">
        <is>
          <t>No</t>
        </is>
      </c>
      <c r="B3" t="inlineStr">
        <is>
          <t>Released</t>
        </is>
      </c>
      <c r="C3" t="inlineStr">
        <is>
          <t>Running</t>
        </is>
      </c>
      <c r="D3" t="inlineStr">
        <is>
          <t>Program not ready</t>
        </is>
      </c>
    </row>
    <row r="4">
      <c r="B4" t="inlineStr">
        <is>
          <t>In progress</t>
        </is>
      </c>
      <c r="C4" t="inlineStr">
        <is>
          <t>Done</t>
        </is>
      </c>
      <c r="D4" t="inlineStr">
        <is>
          <t>Tool / fixture not ready</t>
        </is>
      </c>
    </row>
    <row r="5">
      <c r="B5" t="inlineStr">
        <is>
          <t>On hold</t>
        </is>
      </c>
      <c r="D5" t="inlineStr">
        <is>
          <t>Machine breakdown</t>
        </is>
      </c>
    </row>
    <row r="6">
      <c r="B6" t="inlineStr">
        <is>
          <t>Done</t>
        </is>
      </c>
      <c r="D6" t="inlineStr">
        <is>
          <t>Operator not available</t>
        </is>
      </c>
    </row>
    <row r="7">
      <c r="D7" t="inlineStr">
        <is>
          <t>QC hold / rework</t>
        </is>
      </c>
    </row>
    <row r="8">
      <c r="D8" t="inlineStr">
        <is>
          <t>Priority changed</t>
        </is>
      </c>
    </row>
    <row r="9">
      <c r="D9" t="inlineStr">
        <is>
          <t>Setup took longer</t>
        </is>
      </c>
    </row>
    <row r="10">
      <c r="D10" t="inlineStr">
        <is>
          <t>Previous operation 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2026-10-09T08:37:53Z</dcterms:created>
  <dcterms:modified xmlns:dcterms="http://purl.org/dc/terms/" xmlns:xsi="http://www.w3.org/2001/XMLSchema-instance" xsi:type="dcterms:W3CDTF">2026-10-09T08:37:53Z</dcterms:modified>
</cp:coreProperties>
</file>